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Bin\Verification\"/>
    </mc:Choice>
  </mc:AlternateContent>
  <bookViews>
    <workbookView xWindow="0" yWindow="0" windowWidth="28800" windowHeight="13635" activeTab="6"/>
  </bookViews>
  <sheets>
    <sheet name="CFandPL-NOK" sheetId="22" r:id="rId1"/>
    <sheet name="CFandPL-EUR" sheetId="21" r:id="rId2"/>
    <sheet name="SpotExchange" sheetId="24" r:id="rId3"/>
    <sheet name="CFandPL-Settl" sheetId="20" r:id="rId4"/>
    <sheet name="SettlementPivot" sheetId="15" r:id="rId5"/>
    <sheet name="Settlement" sheetId="1" r:id="rId6"/>
    <sheet name="PosMon-EUR" sheetId="23" r:id="rId7"/>
    <sheet name="Settlement CF" sheetId="2" r:id="rId8"/>
  </sheet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1" i="23" l="1"/>
  <c r="BR22" i="23"/>
  <c r="BR23" i="23"/>
  <c r="BR24" i="23"/>
  <c r="F9" i="21"/>
  <c r="BA20" i="23"/>
  <c r="BB20" i="23" s="1"/>
  <c r="BK20" i="23" s="1"/>
  <c r="BA21" i="23"/>
  <c r="BB21" i="23" s="1"/>
  <c r="BJ21" i="23" s="1"/>
  <c r="BA22" i="23"/>
  <c r="BB22" i="23" s="1"/>
  <c r="BJ22" i="23" s="1"/>
  <c r="BA23" i="23"/>
  <c r="BB23" i="23" s="1"/>
  <c r="BK23" i="23" s="1"/>
  <c r="BQ23" i="23" s="1"/>
  <c r="BS23" i="23" s="1"/>
  <c r="BA24" i="23"/>
  <c r="BB24" i="23" s="1"/>
  <c r="BJ24" i="23" s="1"/>
  <c r="BA25" i="23"/>
  <c r="BB25" i="23" s="1"/>
  <c r="BJ25" i="23" s="1"/>
  <c r="BA26" i="23"/>
  <c r="BB26" i="23" s="1"/>
  <c r="BN26" i="23" s="1"/>
  <c r="BA27" i="23"/>
  <c r="BA28" i="23"/>
  <c r="BB28" i="23" s="1"/>
  <c r="BN28" i="23" s="1"/>
  <c r="J223" i="1"/>
  <c r="J221" i="1"/>
  <c r="J222" i="1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N38" i="23"/>
  <c r="N39" i="23"/>
  <c r="N32" i="23"/>
  <c r="N33" i="23"/>
  <c r="N34" i="23"/>
  <c r="N35" i="23"/>
  <c r="N36" i="23"/>
  <c r="N37" i="23"/>
  <c r="N31" i="23"/>
  <c r="AY21" i="23"/>
  <c r="BF21" i="23" s="1"/>
  <c r="AY22" i="23"/>
  <c r="BF22" i="23" s="1"/>
  <c r="AY23" i="23"/>
  <c r="BF23" i="23" s="1"/>
  <c r="AY24" i="23"/>
  <c r="BF24" i="23" s="1"/>
  <c r="AY25" i="23"/>
  <c r="BF25" i="23" s="1"/>
  <c r="AY26" i="23"/>
  <c r="BF26" i="23" s="1"/>
  <c r="AY27" i="23"/>
  <c r="BF27" i="23" s="1"/>
  <c r="AY28" i="23"/>
  <c r="BF28" i="23" s="1"/>
  <c r="AY20" i="23"/>
  <c r="BF20" i="23" s="1"/>
  <c r="I224" i="1"/>
  <c r="I226" i="1" s="1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2" i="22"/>
  <c r="J375" i="22"/>
  <c r="K375" i="22" s="1"/>
  <c r="J374" i="22"/>
  <c r="K374" i="22" s="1"/>
  <c r="J373" i="22"/>
  <c r="K373" i="22" s="1"/>
  <c r="J372" i="22"/>
  <c r="K372" i="22" s="1"/>
  <c r="J371" i="22"/>
  <c r="K371" i="22" s="1"/>
  <c r="J370" i="22"/>
  <c r="K370" i="22" s="1"/>
  <c r="J369" i="22"/>
  <c r="K369" i="22" s="1"/>
  <c r="J368" i="22"/>
  <c r="K368" i="22" s="1"/>
  <c r="J367" i="22"/>
  <c r="K367" i="22" s="1"/>
  <c r="J366" i="22"/>
  <c r="K366" i="22" s="1"/>
  <c r="J365" i="22"/>
  <c r="K365" i="22" s="1"/>
  <c r="J364" i="22"/>
  <c r="K364" i="22" s="1"/>
  <c r="J363" i="22"/>
  <c r="K363" i="22" s="1"/>
  <c r="J362" i="22"/>
  <c r="K362" i="22" s="1"/>
  <c r="J361" i="22"/>
  <c r="K361" i="22" s="1"/>
  <c r="J360" i="22"/>
  <c r="K360" i="22" s="1"/>
  <c r="Y360" i="22" s="1"/>
  <c r="J359" i="22"/>
  <c r="K359" i="22" s="1"/>
  <c r="J358" i="22"/>
  <c r="K358" i="22" s="1"/>
  <c r="J357" i="22"/>
  <c r="K357" i="22" s="1"/>
  <c r="J356" i="22"/>
  <c r="K356" i="22" s="1"/>
  <c r="J355" i="22"/>
  <c r="K355" i="22" s="1"/>
  <c r="J354" i="22"/>
  <c r="K354" i="22" s="1"/>
  <c r="J353" i="22"/>
  <c r="K353" i="22" s="1"/>
  <c r="J352" i="22"/>
  <c r="K352" i="22" s="1"/>
  <c r="J351" i="22"/>
  <c r="K351" i="22" s="1"/>
  <c r="J350" i="22"/>
  <c r="K350" i="22" s="1"/>
  <c r="J349" i="22"/>
  <c r="K349" i="22" s="1"/>
  <c r="J348" i="22"/>
  <c r="K348" i="22" s="1"/>
  <c r="J347" i="22"/>
  <c r="K347" i="22" s="1"/>
  <c r="J346" i="22"/>
  <c r="K346" i="22" s="1"/>
  <c r="J345" i="22"/>
  <c r="K345" i="22" s="1"/>
  <c r="J344" i="22"/>
  <c r="K344" i="22" s="1"/>
  <c r="J343" i="22"/>
  <c r="K343" i="22" s="1"/>
  <c r="J342" i="22"/>
  <c r="K342" i="22" s="1"/>
  <c r="J341" i="22"/>
  <c r="K341" i="22" s="1"/>
  <c r="J340" i="22"/>
  <c r="K340" i="22" s="1"/>
  <c r="J339" i="22"/>
  <c r="K339" i="22" s="1"/>
  <c r="J338" i="22"/>
  <c r="K338" i="22" s="1"/>
  <c r="J337" i="22"/>
  <c r="K337" i="22" s="1"/>
  <c r="J336" i="22"/>
  <c r="K336" i="22" s="1"/>
  <c r="J335" i="22"/>
  <c r="K335" i="22" s="1"/>
  <c r="J334" i="22"/>
  <c r="K334" i="22" s="1"/>
  <c r="J333" i="22"/>
  <c r="K333" i="22" s="1"/>
  <c r="J332" i="22"/>
  <c r="K332" i="22" s="1"/>
  <c r="J331" i="22"/>
  <c r="K331" i="22" s="1"/>
  <c r="J330" i="22"/>
  <c r="K330" i="22" s="1"/>
  <c r="J329" i="22"/>
  <c r="K329" i="22" s="1"/>
  <c r="J328" i="22"/>
  <c r="K328" i="22" s="1"/>
  <c r="J327" i="22"/>
  <c r="K327" i="22" s="1"/>
  <c r="J326" i="22"/>
  <c r="K326" i="22" s="1"/>
  <c r="J325" i="22"/>
  <c r="K325" i="22" s="1"/>
  <c r="J324" i="22"/>
  <c r="K324" i="22" s="1"/>
  <c r="J323" i="22"/>
  <c r="K323" i="22" s="1"/>
  <c r="J322" i="22"/>
  <c r="K322" i="22" s="1"/>
  <c r="J321" i="22"/>
  <c r="K321" i="22" s="1"/>
  <c r="J320" i="22"/>
  <c r="K320" i="22" s="1"/>
  <c r="J319" i="22"/>
  <c r="K319" i="22" s="1"/>
  <c r="J318" i="22"/>
  <c r="K318" i="22" s="1"/>
  <c r="J317" i="22"/>
  <c r="K317" i="22" s="1"/>
  <c r="J316" i="22"/>
  <c r="K316" i="22" s="1"/>
  <c r="J315" i="22"/>
  <c r="K315" i="22" s="1"/>
  <c r="J314" i="22"/>
  <c r="K314" i="22" s="1"/>
  <c r="J313" i="22"/>
  <c r="K313" i="22" s="1"/>
  <c r="J312" i="22"/>
  <c r="K312" i="22" s="1"/>
  <c r="Y312" i="22" s="1"/>
  <c r="J311" i="22"/>
  <c r="K311" i="22" s="1"/>
  <c r="J310" i="22"/>
  <c r="K310" i="22" s="1"/>
  <c r="J309" i="22"/>
  <c r="K309" i="22" s="1"/>
  <c r="J308" i="22"/>
  <c r="K308" i="22" s="1"/>
  <c r="J307" i="22"/>
  <c r="K307" i="22" s="1"/>
  <c r="J306" i="22"/>
  <c r="K306" i="22" s="1"/>
  <c r="J305" i="22"/>
  <c r="K305" i="22" s="1"/>
  <c r="J304" i="22"/>
  <c r="K304" i="22" s="1"/>
  <c r="Y304" i="22" s="1"/>
  <c r="J303" i="22"/>
  <c r="K303" i="22" s="1"/>
  <c r="J302" i="22"/>
  <c r="K302" i="22" s="1"/>
  <c r="J301" i="22"/>
  <c r="K301" i="22" s="1"/>
  <c r="J300" i="22"/>
  <c r="K300" i="22" s="1"/>
  <c r="J299" i="22"/>
  <c r="K299" i="22" s="1"/>
  <c r="J298" i="22"/>
  <c r="K298" i="22" s="1"/>
  <c r="J297" i="22"/>
  <c r="K297" i="22" s="1"/>
  <c r="J296" i="22"/>
  <c r="K296" i="22" s="1"/>
  <c r="Y296" i="22" s="1"/>
  <c r="J295" i="22"/>
  <c r="K295" i="22" s="1"/>
  <c r="J294" i="22"/>
  <c r="K294" i="22" s="1"/>
  <c r="J293" i="22"/>
  <c r="K293" i="22" s="1"/>
  <c r="J292" i="22"/>
  <c r="K292" i="22" s="1"/>
  <c r="J291" i="22"/>
  <c r="K291" i="22" s="1"/>
  <c r="J290" i="22"/>
  <c r="K290" i="22" s="1"/>
  <c r="J289" i="22"/>
  <c r="K289" i="22" s="1"/>
  <c r="J288" i="22"/>
  <c r="K288" i="22" s="1"/>
  <c r="Y288" i="22" s="1"/>
  <c r="J287" i="22"/>
  <c r="K287" i="22" s="1"/>
  <c r="J286" i="22"/>
  <c r="K286" i="22" s="1"/>
  <c r="J285" i="22"/>
  <c r="K285" i="22" s="1"/>
  <c r="J284" i="22"/>
  <c r="K284" i="22" s="1"/>
  <c r="J283" i="22"/>
  <c r="K283" i="22" s="1"/>
  <c r="J282" i="22"/>
  <c r="K282" i="22" s="1"/>
  <c r="J281" i="22"/>
  <c r="K281" i="22" s="1"/>
  <c r="J280" i="22"/>
  <c r="K280" i="22" s="1"/>
  <c r="Y280" i="22" s="1"/>
  <c r="J279" i="22"/>
  <c r="K279" i="22" s="1"/>
  <c r="J278" i="22"/>
  <c r="K278" i="22" s="1"/>
  <c r="J277" i="22"/>
  <c r="K277" i="22" s="1"/>
  <c r="J276" i="22"/>
  <c r="K276" i="22" s="1"/>
  <c r="J275" i="22"/>
  <c r="K275" i="22" s="1"/>
  <c r="J274" i="22"/>
  <c r="K274" i="22" s="1"/>
  <c r="J273" i="22"/>
  <c r="K273" i="22" s="1"/>
  <c r="J272" i="22"/>
  <c r="K272" i="22" s="1"/>
  <c r="J271" i="22"/>
  <c r="K271" i="22" s="1"/>
  <c r="J270" i="22"/>
  <c r="K270" i="22" s="1"/>
  <c r="J269" i="22"/>
  <c r="K269" i="22" s="1"/>
  <c r="J268" i="22"/>
  <c r="K268" i="22" s="1"/>
  <c r="J267" i="22"/>
  <c r="K267" i="22" s="1"/>
  <c r="J266" i="22"/>
  <c r="K266" i="22" s="1"/>
  <c r="J265" i="22"/>
  <c r="K265" i="22" s="1"/>
  <c r="J264" i="22"/>
  <c r="K264" i="22" s="1"/>
  <c r="Y264" i="22" s="1"/>
  <c r="J263" i="22"/>
  <c r="K263" i="22" s="1"/>
  <c r="J262" i="22"/>
  <c r="K262" i="22" s="1"/>
  <c r="J261" i="22"/>
  <c r="K261" i="22" s="1"/>
  <c r="J260" i="22"/>
  <c r="K260" i="22" s="1"/>
  <c r="J259" i="22"/>
  <c r="K259" i="22" s="1"/>
  <c r="J258" i="22"/>
  <c r="K258" i="22" s="1"/>
  <c r="J257" i="22"/>
  <c r="K257" i="22" s="1"/>
  <c r="J256" i="22"/>
  <c r="K256" i="22" s="1"/>
  <c r="J255" i="22"/>
  <c r="K255" i="22" s="1"/>
  <c r="J254" i="22"/>
  <c r="K254" i="22" s="1"/>
  <c r="J253" i="22"/>
  <c r="K253" i="22" s="1"/>
  <c r="J252" i="22"/>
  <c r="K252" i="22" s="1"/>
  <c r="J251" i="22"/>
  <c r="K251" i="22" s="1"/>
  <c r="J250" i="22"/>
  <c r="K250" i="22" s="1"/>
  <c r="J249" i="22"/>
  <c r="K249" i="22" s="1"/>
  <c r="J248" i="22"/>
  <c r="K248" i="22" s="1"/>
  <c r="J247" i="22"/>
  <c r="K247" i="22" s="1"/>
  <c r="J246" i="22"/>
  <c r="K246" i="22" s="1"/>
  <c r="J245" i="22"/>
  <c r="K245" i="22" s="1"/>
  <c r="J244" i="22"/>
  <c r="K244" i="22" s="1"/>
  <c r="J243" i="22"/>
  <c r="K243" i="22" s="1"/>
  <c r="J242" i="22"/>
  <c r="K242" i="22" s="1"/>
  <c r="J241" i="22"/>
  <c r="K241" i="22" s="1"/>
  <c r="J240" i="22"/>
  <c r="K240" i="22" s="1"/>
  <c r="J239" i="22"/>
  <c r="K239" i="22" s="1"/>
  <c r="J238" i="22"/>
  <c r="K238" i="22" s="1"/>
  <c r="J237" i="22"/>
  <c r="K237" i="22" s="1"/>
  <c r="J236" i="22"/>
  <c r="K236" i="22" s="1"/>
  <c r="J235" i="22"/>
  <c r="K235" i="22" s="1"/>
  <c r="J234" i="22"/>
  <c r="K234" i="22" s="1"/>
  <c r="J233" i="22"/>
  <c r="K233" i="22" s="1"/>
  <c r="J232" i="22"/>
  <c r="K232" i="22" s="1"/>
  <c r="J231" i="22"/>
  <c r="K231" i="22" s="1"/>
  <c r="J230" i="22"/>
  <c r="K230" i="22" s="1"/>
  <c r="J229" i="22"/>
  <c r="K229" i="22" s="1"/>
  <c r="J228" i="22"/>
  <c r="K228" i="22" s="1"/>
  <c r="J227" i="22"/>
  <c r="K227" i="22" s="1"/>
  <c r="J226" i="22"/>
  <c r="K226" i="22" s="1"/>
  <c r="J225" i="22"/>
  <c r="K225" i="22" s="1"/>
  <c r="J224" i="22"/>
  <c r="K224" i="22" s="1"/>
  <c r="J223" i="22"/>
  <c r="K223" i="22" s="1"/>
  <c r="J222" i="22"/>
  <c r="K222" i="22" s="1"/>
  <c r="J221" i="22"/>
  <c r="K221" i="22" s="1"/>
  <c r="J220" i="22"/>
  <c r="K220" i="22" s="1"/>
  <c r="J219" i="22"/>
  <c r="K219" i="22" s="1"/>
  <c r="J218" i="22"/>
  <c r="K218" i="22" s="1"/>
  <c r="J217" i="22"/>
  <c r="K217" i="22" s="1"/>
  <c r="J216" i="22"/>
  <c r="K216" i="22" s="1"/>
  <c r="J215" i="22"/>
  <c r="K215" i="22" s="1"/>
  <c r="J214" i="22"/>
  <c r="K214" i="22" s="1"/>
  <c r="J213" i="22"/>
  <c r="K213" i="22" s="1"/>
  <c r="J212" i="22"/>
  <c r="K212" i="22" s="1"/>
  <c r="J211" i="22"/>
  <c r="K211" i="22" s="1"/>
  <c r="J210" i="22"/>
  <c r="K210" i="22" s="1"/>
  <c r="J209" i="22"/>
  <c r="K209" i="22" s="1"/>
  <c r="J208" i="22"/>
  <c r="K208" i="22" s="1"/>
  <c r="J207" i="22"/>
  <c r="K207" i="22" s="1"/>
  <c r="J206" i="22"/>
  <c r="K206" i="22" s="1"/>
  <c r="J205" i="22"/>
  <c r="K205" i="22" s="1"/>
  <c r="J204" i="22"/>
  <c r="K204" i="22" s="1"/>
  <c r="Y204" i="22" s="1"/>
  <c r="J203" i="22"/>
  <c r="K203" i="22" s="1"/>
  <c r="J202" i="22"/>
  <c r="K202" i="22" s="1"/>
  <c r="Y202" i="22" s="1"/>
  <c r="J201" i="22"/>
  <c r="K201" i="22" s="1"/>
  <c r="J200" i="22"/>
  <c r="K200" i="22" s="1"/>
  <c r="Y200" i="22" s="1"/>
  <c r="J199" i="22"/>
  <c r="K199" i="22" s="1"/>
  <c r="J198" i="22"/>
  <c r="K198" i="22" s="1"/>
  <c r="J197" i="22"/>
  <c r="K197" i="22" s="1"/>
  <c r="J196" i="22"/>
  <c r="K196" i="22" s="1"/>
  <c r="J195" i="22"/>
  <c r="K195" i="22" s="1"/>
  <c r="J194" i="22"/>
  <c r="K194" i="22" s="1"/>
  <c r="Y194" i="22" s="1"/>
  <c r="J193" i="22"/>
  <c r="K193" i="22" s="1"/>
  <c r="J192" i="22"/>
  <c r="K192" i="22" s="1"/>
  <c r="J191" i="22"/>
  <c r="K191" i="22" s="1"/>
  <c r="J190" i="22"/>
  <c r="K190" i="22" s="1"/>
  <c r="J189" i="22"/>
  <c r="K189" i="22" s="1"/>
  <c r="J188" i="22"/>
  <c r="K188" i="22" s="1"/>
  <c r="Y188" i="22" s="1"/>
  <c r="J187" i="22"/>
  <c r="K187" i="22" s="1"/>
  <c r="J186" i="22"/>
  <c r="K186" i="22" s="1"/>
  <c r="Y186" i="22" s="1"/>
  <c r="J185" i="22"/>
  <c r="K185" i="22" s="1"/>
  <c r="J184" i="22"/>
  <c r="K184" i="22" s="1"/>
  <c r="Y184" i="22" s="1"/>
  <c r="J183" i="22"/>
  <c r="K183" i="22" s="1"/>
  <c r="J182" i="22"/>
  <c r="K182" i="22" s="1"/>
  <c r="J181" i="22"/>
  <c r="K181" i="22" s="1"/>
  <c r="J180" i="22"/>
  <c r="K180" i="22" s="1"/>
  <c r="J179" i="22"/>
  <c r="K179" i="22" s="1"/>
  <c r="J178" i="22"/>
  <c r="K178" i="22" s="1"/>
  <c r="Y178" i="22" s="1"/>
  <c r="J177" i="22"/>
  <c r="K177" i="22" s="1"/>
  <c r="J176" i="22"/>
  <c r="K176" i="22" s="1"/>
  <c r="J175" i="22"/>
  <c r="K175" i="22" s="1"/>
  <c r="J174" i="22"/>
  <c r="K174" i="22" s="1"/>
  <c r="J173" i="22"/>
  <c r="K173" i="22" s="1"/>
  <c r="J172" i="22"/>
  <c r="K172" i="22" s="1"/>
  <c r="Y172" i="22" s="1"/>
  <c r="J171" i="22"/>
  <c r="K171" i="22" s="1"/>
  <c r="J170" i="22"/>
  <c r="K170" i="22" s="1"/>
  <c r="Y170" i="22" s="1"/>
  <c r="J169" i="22"/>
  <c r="K169" i="22" s="1"/>
  <c r="J168" i="22"/>
  <c r="K168" i="22" s="1"/>
  <c r="Y168" i="22" s="1"/>
  <c r="J167" i="22"/>
  <c r="K167" i="22" s="1"/>
  <c r="J166" i="22"/>
  <c r="K166" i="22" s="1"/>
  <c r="J165" i="22"/>
  <c r="K165" i="22" s="1"/>
  <c r="J164" i="22"/>
  <c r="K164" i="22" s="1"/>
  <c r="J163" i="22"/>
  <c r="K163" i="22" s="1"/>
  <c r="J162" i="22"/>
  <c r="K162" i="22" s="1"/>
  <c r="Y162" i="22" s="1"/>
  <c r="J161" i="22"/>
  <c r="K161" i="22" s="1"/>
  <c r="J160" i="22"/>
  <c r="K160" i="22" s="1"/>
  <c r="J159" i="22"/>
  <c r="K159" i="22" s="1"/>
  <c r="J158" i="22"/>
  <c r="K158" i="22" s="1"/>
  <c r="Y158" i="22" s="1"/>
  <c r="J157" i="22"/>
  <c r="K157" i="22" s="1"/>
  <c r="J156" i="22"/>
  <c r="K156" i="22" s="1"/>
  <c r="Y156" i="22" s="1"/>
  <c r="J155" i="22"/>
  <c r="K155" i="22" s="1"/>
  <c r="J154" i="22"/>
  <c r="K154" i="22" s="1"/>
  <c r="Y154" i="22" s="1"/>
  <c r="J153" i="22"/>
  <c r="K153" i="22" s="1"/>
  <c r="J152" i="22"/>
  <c r="K152" i="22" s="1"/>
  <c r="Y152" i="22" s="1"/>
  <c r="J151" i="22"/>
  <c r="K151" i="22" s="1"/>
  <c r="J150" i="22"/>
  <c r="K150" i="22" s="1"/>
  <c r="Y150" i="22" s="1"/>
  <c r="J149" i="22"/>
  <c r="K149" i="22" s="1"/>
  <c r="J148" i="22"/>
  <c r="K148" i="22" s="1"/>
  <c r="J147" i="22"/>
  <c r="K147" i="22" s="1"/>
  <c r="J146" i="22"/>
  <c r="K146" i="22" s="1"/>
  <c r="Y146" i="22" s="1"/>
  <c r="J145" i="22"/>
  <c r="K145" i="22" s="1"/>
  <c r="J144" i="22"/>
  <c r="K144" i="22" s="1"/>
  <c r="J143" i="22"/>
  <c r="K143" i="22" s="1"/>
  <c r="J142" i="22"/>
  <c r="K142" i="22" s="1"/>
  <c r="Y142" i="22" s="1"/>
  <c r="J141" i="22"/>
  <c r="K141" i="22" s="1"/>
  <c r="J140" i="22"/>
  <c r="K140" i="22" s="1"/>
  <c r="Y140" i="22" s="1"/>
  <c r="J139" i="22"/>
  <c r="K139" i="22" s="1"/>
  <c r="J138" i="22"/>
  <c r="K138" i="22" s="1"/>
  <c r="Y138" i="22" s="1"/>
  <c r="J137" i="22"/>
  <c r="K137" i="22" s="1"/>
  <c r="J136" i="22"/>
  <c r="K136" i="22" s="1"/>
  <c r="Y136" i="22" s="1"/>
  <c r="J135" i="22"/>
  <c r="K135" i="22" s="1"/>
  <c r="J134" i="22"/>
  <c r="K134" i="22" s="1"/>
  <c r="Y134" i="22" s="1"/>
  <c r="J133" i="22"/>
  <c r="K133" i="22" s="1"/>
  <c r="J132" i="22"/>
  <c r="K132" i="22" s="1"/>
  <c r="J131" i="22"/>
  <c r="K131" i="22" s="1"/>
  <c r="J130" i="22"/>
  <c r="K130" i="22" s="1"/>
  <c r="Y130" i="22" s="1"/>
  <c r="J129" i="22"/>
  <c r="K129" i="22" s="1"/>
  <c r="J128" i="22"/>
  <c r="K128" i="22" s="1"/>
  <c r="J127" i="22"/>
  <c r="K127" i="22" s="1"/>
  <c r="J126" i="22"/>
  <c r="K126" i="22" s="1"/>
  <c r="J125" i="22"/>
  <c r="K125" i="22" s="1"/>
  <c r="J124" i="22"/>
  <c r="K124" i="22" s="1"/>
  <c r="Y124" i="22" s="1"/>
  <c r="J123" i="22"/>
  <c r="K123" i="22" s="1"/>
  <c r="J122" i="22"/>
  <c r="K122" i="22" s="1"/>
  <c r="Y122" i="22" s="1"/>
  <c r="J121" i="22"/>
  <c r="K121" i="22" s="1"/>
  <c r="J120" i="22"/>
  <c r="K120" i="22" s="1"/>
  <c r="Y120" i="22" s="1"/>
  <c r="J119" i="22"/>
  <c r="K119" i="22" s="1"/>
  <c r="J118" i="22"/>
  <c r="K118" i="22" s="1"/>
  <c r="Y118" i="22" s="1"/>
  <c r="J117" i="22"/>
  <c r="K117" i="22" s="1"/>
  <c r="J116" i="22"/>
  <c r="K116" i="22" s="1"/>
  <c r="J115" i="22"/>
  <c r="K115" i="22" s="1"/>
  <c r="J114" i="22"/>
  <c r="K114" i="22" s="1"/>
  <c r="Y114" i="22" s="1"/>
  <c r="J113" i="22"/>
  <c r="K113" i="22" s="1"/>
  <c r="J112" i="22"/>
  <c r="K112" i="22" s="1"/>
  <c r="J111" i="22"/>
  <c r="K111" i="22" s="1"/>
  <c r="J110" i="22"/>
  <c r="K110" i="22" s="1"/>
  <c r="J109" i="22"/>
  <c r="K109" i="22" s="1"/>
  <c r="J108" i="22"/>
  <c r="K108" i="22" s="1"/>
  <c r="Y108" i="22" s="1"/>
  <c r="J107" i="22"/>
  <c r="K107" i="22" s="1"/>
  <c r="J106" i="22"/>
  <c r="K106" i="22" s="1"/>
  <c r="Y106" i="22" s="1"/>
  <c r="J105" i="22"/>
  <c r="K105" i="22" s="1"/>
  <c r="J104" i="22"/>
  <c r="K104" i="22" s="1"/>
  <c r="Y104" i="22" s="1"/>
  <c r="J103" i="22"/>
  <c r="K103" i="22" s="1"/>
  <c r="J102" i="22"/>
  <c r="K102" i="22" s="1"/>
  <c r="Y102" i="22" s="1"/>
  <c r="J101" i="22"/>
  <c r="K101" i="22" s="1"/>
  <c r="J100" i="22"/>
  <c r="K100" i="22" s="1"/>
  <c r="J99" i="22"/>
  <c r="K99" i="22" s="1"/>
  <c r="J98" i="22"/>
  <c r="K98" i="22" s="1"/>
  <c r="Y98" i="22" s="1"/>
  <c r="J97" i="22"/>
  <c r="K97" i="22" s="1"/>
  <c r="J96" i="22"/>
  <c r="K96" i="22" s="1"/>
  <c r="J95" i="22"/>
  <c r="K95" i="22" s="1"/>
  <c r="J94" i="22"/>
  <c r="K94" i="22" s="1"/>
  <c r="J93" i="22"/>
  <c r="K93" i="22" s="1"/>
  <c r="J92" i="22"/>
  <c r="K92" i="22" s="1"/>
  <c r="Y92" i="22" s="1"/>
  <c r="J91" i="22"/>
  <c r="K91" i="22" s="1"/>
  <c r="A91" i="22"/>
  <c r="K90" i="22"/>
  <c r="J90" i="22"/>
  <c r="A90" i="22"/>
  <c r="J89" i="22"/>
  <c r="K89" i="22" s="1"/>
  <c r="Y89" i="22" s="1"/>
  <c r="A89" i="22"/>
  <c r="K88" i="22"/>
  <c r="J88" i="22"/>
  <c r="A88" i="22"/>
  <c r="J87" i="22"/>
  <c r="K87" i="22" s="1"/>
  <c r="Y87" i="22" s="1"/>
  <c r="A87" i="22"/>
  <c r="K86" i="22"/>
  <c r="J86" i="22"/>
  <c r="A86" i="22"/>
  <c r="J85" i="22"/>
  <c r="K85" i="22" s="1"/>
  <c r="A85" i="22"/>
  <c r="K84" i="22"/>
  <c r="J84" i="22"/>
  <c r="A84" i="22"/>
  <c r="J83" i="22"/>
  <c r="K83" i="22" s="1"/>
  <c r="A83" i="22"/>
  <c r="K82" i="22"/>
  <c r="J82" i="22"/>
  <c r="A82" i="22"/>
  <c r="J81" i="22"/>
  <c r="K81" i="22" s="1"/>
  <c r="A81" i="22"/>
  <c r="K80" i="22"/>
  <c r="J80" i="22"/>
  <c r="A80" i="22"/>
  <c r="J79" i="22"/>
  <c r="K79" i="22" s="1"/>
  <c r="Y79" i="22" s="1"/>
  <c r="A79" i="22"/>
  <c r="K78" i="22"/>
  <c r="J78" i="22"/>
  <c r="A78" i="22"/>
  <c r="J77" i="22"/>
  <c r="K77" i="22" s="1"/>
  <c r="Y77" i="22" s="1"/>
  <c r="A77" i="22"/>
  <c r="K76" i="22"/>
  <c r="J76" i="22"/>
  <c r="A76" i="22"/>
  <c r="J75" i="22"/>
  <c r="K75" i="22" s="1"/>
  <c r="Y75" i="22" s="1"/>
  <c r="A75" i="22"/>
  <c r="K74" i="22"/>
  <c r="J74" i="22"/>
  <c r="A74" i="22"/>
  <c r="J73" i="22"/>
  <c r="K73" i="22" s="1"/>
  <c r="Y73" i="22" s="1"/>
  <c r="A73" i="22"/>
  <c r="K72" i="22"/>
  <c r="Y72" i="22" s="1"/>
  <c r="J72" i="22"/>
  <c r="A72" i="22"/>
  <c r="J71" i="22"/>
  <c r="K71" i="22" s="1"/>
  <c r="Y71" i="22" s="1"/>
  <c r="A71" i="22"/>
  <c r="J70" i="22"/>
  <c r="K70" i="22" s="1"/>
  <c r="Y70" i="22" s="1"/>
  <c r="A70" i="22"/>
  <c r="J69" i="22"/>
  <c r="K69" i="22" s="1"/>
  <c r="Y69" i="22" s="1"/>
  <c r="A69" i="22"/>
  <c r="J68" i="22"/>
  <c r="K68" i="22" s="1"/>
  <c r="Y68" i="22" s="1"/>
  <c r="A68" i="22"/>
  <c r="Y67" i="22"/>
  <c r="K67" i="22"/>
  <c r="J67" i="22"/>
  <c r="A67" i="22"/>
  <c r="K66" i="22"/>
  <c r="Y66" i="22" s="1"/>
  <c r="J66" i="22"/>
  <c r="A66" i="22"/>
  <c r="J65" i="22"/>
  <c r="K65" i="22" s="1"/>
  <c r="Y65" i="22" s="1"/>
  <c r="A65" i="22"/>
  <c r="K64" i="22"/>
  <c r="Y64" i="22" s="1"/>
  <c r="J64" i="22"/>
  <c r="A64" i="22"/>
  <c r="J63" i="22"/>
  <c r="K63" i="22" s="1"/>
  <c r="Y63" i="22" s="1"/>
  <c r="A63" i="22"/>
  <c r="K62" i="22"/>
  <c r="Y62" i="22" s="1"/>
  <c r="J62" i="22"/>
  <c r="A62" i="22"/>
  <c r="J61" i="22"/>
  <c r="K61" i="22" s="1"/>
  <c r="Y61" i="22" s="1"/>
  <c r="A61" i="22"/>
  <c r="J60" i="22"/>
  <c r="K60" i="22" s="1"/>
  <c r="Y60" i="22" s="1"/>
  <c r="A60" i="22"/>
  <c r="J59" i="22"/>
  <c r="K59" i="22" s="1"/>
  <c r="Y59" i="22" s="1"/>
  <c r="A59" i="22"/>
  <c r="K58" i="22"/>
  <c r="Y58" i="22" s="1"/>
  <c r="J58" i="22"/>
  <c r="A58" i="22"/>
  <c r="J57" i="22"/>
  <c r="K57" i="22" s="1"/>
  <c r="Y57" i="22" s="1"/>
  <c r="A57" i="22"/>
  <c r="K56" i="22"/>
  <c r="Y56" i="22" s="1"/>
  <c r="J56" i="22"/>
  <c r="A56" i="22"/>
  <c r="J55" i="22"/>
  <c r="K55" i="22" s="1"/>
  <c r="Y55" i="22" s="1"/>
  <c r="A55" i="22"/>
  <c r="K54" i="22"/>
  <c r="Y54" i="22" s="1"/>
  <c r="J54" i="22"/>
  <c r="A54" i="22"/>
  <c r="J53" i="22"/>
  <c r="K53" i="22" s="1"/>
  <c r="Y53" i="22" s="1"/>
  <c r="A53" i="22"/>
  <c r="J52" i="22"/>
  <c r="K52" i="22" s="1"/>
  <c r="Y52" i="22" s="1"/>
  <c r="A52" i="22"/>
  <c r="J51" i="22"/>
  <c r="K51" i="22" s="1"/>
  <c r="Y51" i="22" s="1"/>
  <c r="A51" i="22"/>
  <c r="K50" i="22"/>
  <c r="Y50" i="22" s="1"/>
  <c r="J50" i="22"/>
  <c r="A50" i="22"/>
  <c r="J49" i="22"/>
  <c r="K49" i="22" s="1"/>
  <c r="Y49" i="22" s="1"/>
  <c r="A49" i="22"/>
  <c r="K48" i="22"/>
  <c r="Y48" i="22" s="1"/>
  <c r="J48" i="22"/>
  <c r="A48" i="22"/>
  <c r="J47" i="22"/>
  <c r="K47" i="22" s="1"/>
  <c r="Y47" i="22" s="1"/>
  <c r="A47" i="22"/>
  <c r="K46" i="22"/>
  <c r="Y46" i="22" s="1"/>
  <c r="J46" i="22"/>
  <c r="A46" i="22"/>
  <c r="J45" i="22"/>
  <c r="K45" i="22" s="1"/>
  <c r="Y45" i="22" s="1"/>
  <c r="A45" i="22"/>
  <c r="J44" i="22"/>
  <c r="K44" i="22" s="1"/>
  <c r="Y44" i="22" s="1"/>
  <c r="A44" i="22"/>
  <c r="J43" i="22"/>
  <c r="K43" i="22" s="1"/>
  <c r="Y43" i="22" s="1"/>
  <c r="A43" i="22"/>
  <c r="K42" i="22"/>
  <c r="Y42" i="22" s="1"/>
  <c r="J42" i="22"/>
  <c r="A42" i="22"/>
  <c r="J41" i="22"/>
  <c r="K41" i="22" s="1"/>
  <c r="Y41" i="22" s="1"/>
  <c r="A41" i="22"/>
  <c r="K40" i="22"/>
  <c r="Y40" i="22" s="1"/>
  <c r="J40" i="22"/>
  <c r="A40" i="22"/>
  <c r="J39" i="22"/>
  <c r="K39" i="22" s="1"/>
  <c r="Y39" i="22" s="1"/>
  <c r="A39" i="22"/>
  <c r="K38" i="22"/>
  <c r="Y38" i="22" s="1"/>
  <c r="J38" i="22"/>
  <c r="A38" i="22"/>
  <c r="J37" i="22"/>
  <c r="K37" i="22" s="1"/>
  <c r="Y37" i="22" s="1"/>
  <c r="A37" i="22"/>
  <c r="J36" i="22"/>
  <c r="K36" i="22" s="1"/>
  <c r="Y36" i="22" s="1"/>
  <c r="A36" i="22"/>
  <c r="J35" i="22"/>
  <c r="K35" i="22" s="1"/>
  <c r="Y35" i="22" s="1"/>
  <c r="A35" i="22"/>
  <c r="K34" i="22"/>
  <c r="Y34" i="22" s="1"/>
  <c r="J34" i="22"/>
  <c r="A34" i="22"/>
  <c r="J33" i="22"/>
  <c r="K33" i="22" s="1"/>
  <c r="Y33" i="22" s="1"/>
  <c r="A33" i="22"/>
  <c r="K32" i="22"/>
  <c r="Y32" i="22" s="1"/>
  <c r="J32" i="22"/>
  <c r="A32" i="22"/>
  <c r="J31" i="22"/>
  <c r="K31" i="22" s="1"/>
  <c r="Y31" i="22" s="1"/>
  <c r="A31" i="22"/>
  <c r="K30" i="22"/>
  <c r="Y30" i="22" s="1"/>
  <c r="J30" i="22"/>
  <c r="A30" i="22"/>
  <c r="J29" i="22"/>
  <c r="K29" i="22" s="1"/>
  <c r="Y29" i="22" s="1"/>
  <c r="A29" i="22"/>
  <c r="J28" i="22"/>
  <c r="K28" i="22" s="1"/>
  <c r="Y28" i="22" s="1"/>
  <c r="A28" i="22"/>
  <c r="J27" i="22"/>
  <c r="K27" i="22" s="1"/>
  <c r="Y27" i="22" s="1"/>
  <c r="A27" i="22"/>
  <c r="K26" i="22"/>
  <c r="Y26" i="22" s="1"/>
  <c r="J26" i="22"/>
  <c r="A26" i="22"/>
  <c r="J25" i="22"/>
  <c r="K25" i="22" s="1"/>
  <c r="Y25" i="22" s="1"/>
  <c r="A25" i="22"/>
  <c r="K24" i="22"/>
  <c r="Y24" i="22" s="1"/>
  <c r="J24" i="22"/>
  <c r="A24" i="22"/>
  <c r="J23" i="22"/>
  <c r="K23" i="22" s="1"/>
  <c r="Y23" i="22" s="1"/>
  <c r="A23" i="22"/>
  <c r="K22" i="22"/>
  <c r="Y22" i="22" s="1"/>
  <c r="J22" i="22"/>
  <c r="A22" i="22"/>
  <c r="J21" i="22"/>
  <c r="K21" i="22" s="1"/>
  <c r="Y21" i="22" s="1"/>
  <c r="A21" i="22"/>
  <c r="J20" i="22"/>
  <c r="K20" i="22" s="1"/>
  <c r="Y20" i="22" s="1"/>
  <c r="A20" i="22"/>
  <c r="J19" i="22"/>
  <c r="K19" i="22" s="1"/>
  <c r="Y19" i="22" s="1"/>
  <c r="A19" i="22"/>
  <c r="K18" i="22"/>
  <c r="Y18" i="22" s="1"/>
  <c r="J18" i="22"/>
  <c r="A18" i="22"/>
  <c r="J17" i="22"/>
  <c r="K17" i="22" s="1"/>
  <c r="Y17" i="22" s="1"/>
  <c r="A17" i="22"/>
  <c r="K16" i="22"/>
  <c r="Y16" i="22" s="1"/>
  <c r="J16" i="22"/>
  <c r="A16" i="22"/>
  <c r="J15" i="22"/>
  <c r="K15" i="22" s="1"/>
  <c r="Y15" i="22" s="1"/>
  <c r="A15" i="22"/>
  <c r="J14" i="22"/>
  <c r="K14" i="22" s="1"/>
  <c r="Y14" i="22" s="1"/>
  <c r="A14" i="22"/>
  <c r="J13" i="22"/>
  <c r="K13" i="22" s="1"/>
  <c r="Y13" i="22" s="1"/>
  <c r="A13" i="22"/>
  <c r="J12" i="22"/>
  <c r="K12" i="22" s="1"/>
  <c r="Y12" i="22" s="1"/>
  <c r="A12" i="22"/>
  <c r="J11" i="22"/>
  <c r="K11" i="22" s="1"/>
  <c r="Y11" i="22" s="1"/>
  <c r="A11" i="22"/>
  <c r="K10" i="22"/>
  <c r="Y10" i="22" s="1"/>
  <c r="J10" i="22"/>
  <c r="A10" i="22"/>
  <c r="Y196" i="22" s="1"/>
  <c r="J9" i="22"/>
  <c r="K9" i="22" s="1"/>
  <c r="Y9" i="22" s="1"/>
  <c r="A9" i="22"/>
  <c r="K8" i="22"/>
  <c r="Y8" i="22" s="1"/>
  <c r="J8" i="22"/>
  <c r="A8" i="22"/>
  <c r="J7" i="22"/>
  <c r="K7" i="22" s="1"/>
  <c r="Y7" i="22" s="1"/>
  <c r="A7" i="22"/>
  <c r="J6" i="22"/>
  <c r="K6" i="22" s="1"/>
  <c r="Y6" i="22" s="1"/>
  <c r="A6" i="22"/>
  <c r="J5" i="22"/>
  <c r="K5" i="22" s="1"/>
  <c r="Y5" i="22" s="1"/>
  <c r="A5" i="22"/>
  <c r="J4" i="22"/>
  <c r="K4" i="22" s="1"/>
  <c r="Y4" i="22" s="1"/>
  <c r="A4" i="22"/>
  <c r="J3" i="22"/>
  <c r="K3" i="22" s="1"/>
  <c r="Y3" i="22" s="1"/>
  <c r="A3" i="22"/>
  <c r="K2" i="22"/>
  <c r="Y2" i="22" s="1"/>
  <c r="J2" i="22"/>
  <c r="A2" i="22"/>
  <c r="F2" i="21"/>
  <c r="M3" i="21"/>
  <c r="X3" i="21" s="1"/>
  <c r="M4" i="21"/>
  <c r="X4" i="21" s="1"/>
  <c r="M5" i="21"/>
  <c r="X5" i="21" s="1"/>
  <c r="M6" i="21"/>
  <c r="X6" i="21" s="1"/>
  <c r="M7" i="21"/>
  <c r="X7" i="21" s="1"/>
  <c r="M8" i="21"/>
  <c r="X8" i="21" s="1"/>
  <c r="M9" i="21"/>
  <c r="X9" i="21" s="1"/>
  <c r="M10" i="21"/>
  <c r="X10" i="21" s="1"/>
  <c r="M11" i="21"/>
  <c r="X11" i="21" s="1"/>
  <c r="M12" i="21"/>
  <c r="X12" i="21" s="1"/>
  <c r="M13" i="21"/>
  <c r="X13" i="21" s="1"/>
  <c r="M14" i="21"/>
  <c r="X14" i="21" s="1"/>
  <c r="M15" i="21"/>
  <c r="X15" i="21" s="1"/>
  <c r="M16" i="21"/>
  <c r="X16" i="21" s="1"/>
  <c r="M17" i="21"/>
  <c r="X17" i="21" s="1"/>
  <c r="M18" i="21"/>
  <c r="X18" i="21" s="1"/>
  <c r="M19" i="21"/>
  <c r="X19" i="21" s="1"/>
  <c r="M20" i="21"/>
  <c r="X20" i="21" s="1"/>
  <c r="M21" i="21"/>
  <c r="X21" i="21" s="1"/>
  <c r="M22" i="21"/>
  <c r="X22" i="21" s="1"/>
  <c r="M23" i="21"/>
  <c r="X23" i="21" s="1"/>
  <c r="M24" i="21"/>
  <c r="X24" i="21" s="1"/>
  <c r="M25" i="21"/>
  <c r="X25" i="21" s="1"/>
  <c r="M26" i="21"/>
  <c r="X26" i="21" s="1"/>
  <c r="M27" i="21"/>
  <c r="X27" i="21" s="1"/>
  <c r="M28" i="21"/>
  <c r="X28" i="21" s="1"/>
  <c r="M29" i="21"/>
  <c r="X29" i="21" s="1"/>
  <c r="M30" i="21"/>
  <c r="X30" i="21" s="1"/>
  <c r="M31" i="21"/>
  <c r="X31" i="21" s="1"/>
  <c r="M32" i="21"/>
  <c r="X32" i="21" s="1"/>
  <c r="M33" i="21"/>
  <c r="X33" i="21" s="1"/>
  <c r="M34" i="21"/>
  <c r="X34" i="21" s="1"/>
  <c r="M35" i="21"/>
  <c r="X35" i="21" s="1"/>
  <c r="M36" i="21"/>
  <c r="X36" i="21" s="1"/>
  <c r="M37" i="21"/>
  <c r="X37" i="21" s="1"/>
  <c r="M38" i="21"/>
  <c r="X38" i="21" s="1"/>
  <c r="M39" i="21"/>
  <c r="X39" i="21" s="1"/>
  <c r="M40" i="21"/>
  <c r="X40" i="21" s="1"/>
  <c r="M41" i="21"/>
  <c r="X41" i="21" s="1"/>
  <c r="M42" i="21"/>
  <c r="X42" i="21" s="1"/>
  <c r="M43" i="21"/>
  <c r="X43" i="21" s="1"/>
  <c r="M44" i="21"/>
  <c r="X44" i="21" s="1"/>
  <c r="M45" i="21"/>
  <c r="X45" i="21" s="1"/>
  <c r="M46" i="21"/>
  <c r="X46" i="21" s="1"/>
  <c r="M47" i="21"/>
  <c r="X47" i="21" s="1"/>
  <c r="M48" i="21"/>
  <c r="X48" i="21" s="1"/>
  <c r="M49" i="21"/>
  <c r="X49" i="21" s="1"/>
  <c r="M50" i="21"/>
  <c r="X50" i="21" s="1"/>
  <c r="M51" i="21"/>
  <c r="X51" i="21" s="1"/>
  <c r="M52" i="21"/>
  <c r="X52" i="21" s="1"/>
  <c r="M53" i="21"/>
  <c r="X53" i="21" s="1"/>
  <c r="M54" i="21"/>
  <c r="X54" i="21" s="1"/>
  <c r="M55" i="21"/>
  <c r="X55" i="21" s="1"/>
  <c r="M56" i="21"/>
  <c r="X56" i="21" s="1"/>
  <c r="M57" i="21"/>
  <c r="X57" i="21" s="1"/>
  <c r="M58" i="21"/>
  <c r="X58" i="21" s="1"/>
  <c r="M59" i="21"/>
  <c r="X59" i="21" s="1"/>
  <c r="M60" i="21"/>
  <c r="X60" i="21" s="1"/>
  <c r="M61" i="21"/>
  <c r="X61" i="21" s="1"/>
  <c r="M62" i="21"/>
  <c r="X62" i="21" s="1"/>
  <c r="M63" i="21"/>
  <c r="X63" i="21" s="1"/>
  <c r="M64" i="21"/>
  <c r="X64" i="21" s="1"/>
  <c r="M65" i="21"/>
  <c r="X65" i="21" s="1"/>
  <c r="M66" i="21"/>
  <c r="X66" i="21" s="1"/>
  <c r="M67" i="21"/>
  <c r="X67" i="21" s="1"/>
  <c r="M68" i="21"/>
  <c r="X68" i="21" s="1"/>
  <c r="M69" i="21"/>
  <c r="X69" i="21" s="1"/>
  <c r="M70" i="21"/>
  <c r="X70" i="21" s="1"/>
  <c r="M71" i="21"/>
  <c r="X71" i="21" s="1"/>
  <c r="M72" i="21"/>
  <c r="X72" i="21" s="1"/>
  <c r="M73" i="21"/>
  <c r="X73" i="21" s="1"/>
  <c r="M74" i="21"/>
  <c r="X74" i="21" s="1"/>
  <c r="M75" i="21"/>
  <c r="X75" i="21" s="1"/>
  <c r="M76" i="21"/>
  <c r="X76" i="21" s="1"/>
  <c r="M77" i="21"/>
  <c r="X77" i="21" s="1"/>
  <c r="M78" i="21"/>
  <c r="X78" i="21" s="1"/>
  <c r="M79" i="21"/>
  <c r="X79" i="21" s="1"/>
  <c r="M80" i="21"/>
  <c r="X80" i="21" s="1"/>
  <c r="M81" i="21"/>
  <c r="X81" i="21" s="1"/>
  <c r="M82" i="21"/>
  <c r="X82" i="21" s="1"/>
  <c r="M83" i="21"/>
  <c r="X83" i="21" s="1"/>
  <c r="M84" i="21"/>
  <c r="X84" i="21" s="1"/>
  <c r="M85" i="21"/>
  <c r="X85" i="21" s="1"/>
  <c r="M86" i="21"/>
  <c r="X86" i="21" s="1"/>
  <c r="M87" i="21"/>
  <c r="X87" i="21" s="1"/>
  <c r="M88" i="21"/>
  <c r="X88" i="21" s="1"/>
  <c r="M89" i="21"/>
  <c r="X89" i="21" s="1"/>
  <c r="M90" i="21"/>
  <c r="X90" i="21" s="1"/>
  <c r="M91" i="21"/>
  <c r="X91" i="21" s="1"/>
  <c r="M92" i="21"/>
  <c r="X92" i="21" s="1"/>
  <c r="M93" i="21"/>
  <c r="X93" i="21" s="1"/>
  <c r="M94" i="21"/>
  <c r="X94" i="21" s="1"/>
  <c r="M95" i="21"/>
  <c r="X95" i="21" s="1"/>
  <c r="M96" i="21"/>
  <c r="X96" i="21" s="1"/>
  <c r="M97" i="21"/>
  <c r="X97" i="21" s="1"/>
  <c r="M98" i="21"/>
  <c r="X98" i="21" s="1"/>
  <c r="M99" i="21"/>
  <c r="X99" i="21" s="1"/>
  <c r="M100" i="21"/>
  <c r="X100" i="21" s="1"/>
  <c r="M101" i="21"/>
  <c r="X101" i="21" s="1"/>
  <c r="M102" i="21"/>
  <c r="X102" i="21" s="1"/>
  <c r="M103" i="21"/>
  <c r="X103" i="21" s="1"/>
  <c r="M104" i="21"/>
  <c r="X104" i="21" s="1"/>
  <c r="M105" i="21"/>
  <c r="X105" i="21" s="1"/>
  <c r="M106" i="21"/>
  <c r="X106" i="21" s="1"/>
  <c r="M107" i="21"/>
  <c r="X107" i="21" s="1"/>
  <c r="M108" i="21"/>
  <c r="X108" i="21" s="1"/>
  <c r="M109" i="21"/>
  <c r="X109" i="21" s="1"/>
  <c r="M110" i="21"/>
  <c r="X110" i="21" s="1"/>
  <c r="M111" i="21"/>
  <c r="X111" i="21" s="1"/>
  <c r="M112" i="21"/>
  <c r="X112" i="21" s="1"/>
  <c r="M113" i="21"/>
  <c r="X113" i="21" s="1"/>
  <c r="M114" i="21"/>
  <c r="X114" i="21" s="1"/>
  <c r="M115" i="21"/>
  <c r="X115" i="21" s="1"/>
  <c r="M191" i="21"/>
  <c r="X191" i="21" s="1"/>
  <c r="M195" i="21"/>
  <c r="X195" i="21" s="1"/>
  <c r="M210" i="21"/>
  <c r="X210" i="21" s="1"/>
  <c r="M211" i="21"/>
  <c r="X211" i="21" s="1"/>
  <c r="M2" i="21"/>
  <c r="X2" i="21" s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M116" i="21" s="1"/>
  <c r="X116" i="21" s="1"/>
  <c r="A34" i="21"/>
  <c r="A35" i="21"/>
  <c r="A36" i="21"/>
  <c r="A37" i="21"/>
  <c r="M123" i="21" s="1"/>
  <c r="X123" i="21" s="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2" i="21"/>
  <c r="K9" i="21"/>
  <c r="K10" i="21"/>
  <c r="K17" i="21"/>
  <c r="K18" i="21"/>
  <c r="K25" i="21"/>
  <c r="K26" i="21"/>
  <c r="K33" i="21"/>
  <c r="K34" i="21"/>
  <c r="K41" i="21"/>
  <c r="K42" i="21"/>
  <c r="K49" i="21"/>
  <c r="K50" i="21"/>
  <c r="K57" i="21"/>
  <c r="K58" i="21"/>
  <c r="K65" i="21"/>
  <c r="K66" i="21"/>
  <c r="K73" i="21"/>
  <c r="K74" i="21"/>
  <c r="K81" i="21"/>
  <c r="K82" i="21"/>
  <c r="K89" i="21"/>
  <c r="K90" i="21"/>
  <c r="K97" i="21"/>
  <c r="K98" i="21"/>
  <c r="K105" i="21"/>
  <c r="K106" i="21"/>
  <c r="K113" i="21"/>
  <c r="K114" i="21"/>
  <c r="K121" i="21"/>
  <c r="K122" i="21"/>
  <c r="K129" i="21"/>
  <c r="K130" i="21"/>
  <c r="K137" i="21"/>
  <c r="K138" i="21"/>
  <c r="K145" i="21"/>
  <c r="K146" i="21"/>
  <c r="K153" i="21"/>
  <c r="K154" i="21"/>
  <c r="K161" i="21"/>
  <c r="K162" i="21"/>
  <c r="K169" i="21"/>
  <c r="K170" i="21"/>
  <c r="K177" i="21"/>
  <c r="K178" i="21"/>
  <c r="K185" i="21"/>
  <c r="K186" i="21"/>
  <c r="K193" i="21"/>
  <c r="K194" i="21"/>
  <c r="K201" i="21"/>
  <c r="K202" i="21"/>
  <c r="K209" i="21"/>
  <c r="K210" i="21"/>
  <c r="K217" i="21"/>
  <c r="K218" i="21"/>
  <c r="K225" i="21"/>
  <c r="K226" i="21"/>
  <c r="K233" i="21"/>
  <c r="K234" i="21"/>
  <c r="K241" i="21"/>
  <c r="K242" i="21"/>
  <c r="K249" i="21"/>
  <c r="K250" i="21"/>
  <c r="K257" i="21"/>
  <c r="K258" i="21"/>
  <c r="K265" i="21"/>
  <c r="K266" i="21"/>
  <c r="K273" i="21"/>
  <c r="K274" i="21"/>
  <c r="K281" i="21"/>
  <c r="K282" i="21"/>
  <c r="K289" i="21"/>
  <c r="K290" i="21"/>
  <c r="K297" i="21"/>
  <c r="K298" i="21"/>
  <c r="K305" i="21"/>
  <c r="K306" i="21"/>
  <c r="K313" i="21"/>
  <c r="K314" i="21"/>
  <c r="K321" i="21"/>
  <c r="K322" i="21"/>
  <c r="K329" i="21"/>
  <c r="K330" i="21"/>
  <c r="K337" i="21"/>
  <c r="K338" i="21"/>
  <c r="K345" i="21"/>
  <c r="K346" i="21"/>
  <c r="K353" i="21"/>
  <c r="K354" i="21"/>
  <c r="K361" i="21"/>
  <c r="K362" i="21"/>
  <c r="K369" i="21"/>
  <c r="K370" i="21"/>
  <c r="J3" i="21"/>
  <c r="K3" i="21" s="1"/>
  <c r="J4" i="21"/>
  <c r="K4" i="21" s="1"/>
  <c r="J5" i="21"/>
  <c r="K5" i="21" s="1"/>
  <c r="J6" i="21"/>
  <c r="K6" i="21" s="1"/>
  <c r="J7" i="21"/>
  <c r="K7" i="21" s="1"/>
  <c r="J8" i="21"/>
  <c r="K8" i="21" s="1"/>
  <c r="J9" i="21"/>
  <c r="J10" i="21"/>
  <c r="J11" i="21"/>
  <c r="K11" i="21" s="1"/>
  <c r="J12" i="21"/>
  <c r="K12" i="21" s="1"/>
  <c r="J13" i="21"/>
  <c r="K13" i="21" s="1"/>
  <c r="J14" i="21"/>
  <c r="K14" i="21" s="1"/>
  <c r="J15" i="21"/>
  <c r="K15" i="21" s="1"/>
  <c r="J16" i="21"/>
  <c r="K16" i="21" s="1"/>
  <c r="J17" i="21"/>
  <c r="J18" i="21"/>
  <c r="J19" i="21"/>
  <c r="K19" i="21" s="1"/>
  <c r="J20" i="21"/>
  <c r="K20" i="21" s="1"/>
  <c r="J21" i="21"/>
  <c r="K21" i="21" s="1"/>
  <c r="J22" i="21"/>
  <c r="K22" i="21" s="1"/>
  <c r="J23" i="21"/>
  <c r="K23" i="21" s="1"/>
  <c r="J24" i="21"/>
  <c r="K24" i="21" s="1"/>
  <c r="J25" i="21"/>
  <c r="J26" i="2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J34" i="2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J42" i="2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J50" i="21"/>
  <c r="J51" i="21"/>
  <c r="K51" i="21" s="1"/>
  <c r="J52" i="21"/>
  <c r="K52" i="21" s="1"/>
  <c r="J53" i="21"/>
  <c r="K53" i="21" s="1"/>
  <c r="J54" i="21"/>
  <c r="K54" i="21" s="1"/>
  <c r="J55" i="21"/>
  <c r="K55" i="21" s="1"/>
  <c r="J56" i="21"/>
  <c r="K56" i="21" s="1"/>
  <c r="J57" i="21"/>
  <c r="J58" i="21"/>
  <c r="J59" i="21"/>
  <c r="K59" i="21" s="1"/>
  <c r="J60" i="21"/>
  <c r="K60" i="21" s="1"/>
  <c r="J61" i="21"/>
  <c r="K61" i="21" s="1"/>
  <c r="J62" i="21"/>
  <c r="K62" i="21" s="1"/>
  <c r="J63" i="21"/>
  <c r="K63" i="21" s="1"/>
  <c r="J64" i="21"/>
  <c r="K64" i="21" s="1"/>
  <c r="J65" i="21"/>
  <c r="J66" i="21"/>
  <c r="J67" i="21"/>
  <c r="K67" i="21" s="1"/>
  <c r="J68" i="21"/>
  <c r="K68" i="21" s="1"/>
  <c r="J69" i="21"/>
  <c r="K69" i="21" s="1"/>
  <c r="J70" i="21"/>
  <c r="K70" i="21" s="1"/>
  <c r="J71" i="21"/>
  <c r="K71" i="21" s="1"/>
  <c r="J72" i="21"/>
  <c r="K72" i="21" s="1"/>
  <c r="J73" i="21"/>
  <c r="J74" i="21"/>
  <c r="J75" i="21"/>
  <c r="K75" i="21" s="1"/>
  <c r="J76" i="21"/>
  <c r="K76" i="21" s="1"/>
  <c r="J77" i="21"/>
  <c r="K77" i="21" s="1"/>
  <c r="J78" i="21"/>
  <c r="K78" i="21" s="1"/>
  <c r="J79" i="21"/>
  <c r="K79" i="21" s="1"/>
  <c r="J80" i="21"/>
  <c r="K80" i="21" s="1"/>
  <c r="J81" i="21"/>
  <c r="J82" i="21"/>
  <c r="J83" i="21"/>
  <c r="K83" i="21" s="1"/>
  <c r="J84" i="21"/>
  <c r="K84" i="21" s="1"/>
  <c r="J85" i="21"/>
  <c r="K85" i="21" s="1"/>
  <c r="J86" i="21"/>
  <c r="K86" i="21" s="1"/>
  <c r="J87" i="21"/>
  <c r="K87" i="21" s="1"/>
  <c r="J88" i="21"/>
  <c r="K88" i="21" s="1"/>
  <c r="J89" i="21"/>
  <c r="J90" i="2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J98" i="21"/>
  <c r="J99" i="21"/>
  <c r="K99" i="21" s="1"/>
  <c r="J100" i="21"/>
  <c r="K100" i="21" s="1"/>
  <c r="J101" i="21"/>
  <c r="K101" i="21" s="1"/>
  <c r="J102" i="21"/>
  <c r="K102" i="21" s="1"/>
  <c r="J103" i="21"/>
  <c r="K103" i="21" s="1"/>
  <c r="J104" i="21"/>
  <c r="K104" i="21" s="1"/>
  <c r="J105" i="21"/>
  <c r="J106" i="21"/>
  <c r="J107" i="21"/>
  <c r="K107" i="21" s="1"/>
  <c r="J108" i="21"/>
  <c r="K108" i="21" s="1"/>
  <c r="J109" i="21"/>
  <c r="K109" i="21" s="1"/>
  <c r="J110" i="21"/>
  <c r="K110" i="21" s="1"/>
  <c r="J111" i="21"/>
  <c r="K111" i="21" s="1"/>
  <c r="J112" i="21"/>
  <c r="K112" i="21" s="1"/>
  <c r="J113" i="21"/>
  <c r="J114" i="21"/>
  <c r="J115" i="21"/>
  <c r="K115" i="21" s="1"/>
  <c r="J116" i="21"/>
  <c r="K116" i="21" s="1"/>
  <c r="J117" i="21"/>
  <c r="K117" i="21" s="1"/>
  <c r="J118" i="21"/>
  <c r="K118" i="21" s="1"/>
  <c r="J119" i="21"/>
  <c r="K119" i="21" s="1"/>
  <c r="J120" i="21"/>
  <c r="K120" i="21" s="1"/>
  <c r="J121" i="21"/>
  <c r="J122" i="21"/>
  <c r="J123" i="21"/>
  <c r="K123" i="21" s="1"/>
  <c r="J124" i="21"/>
  <c r="K124" i="21" s="1"/>
  <c r="J125" i="21"/>
  <c r="K125" i="21" s="1"/>
  <c r="J126" i="21"/>
  <c r="K126" i="21" s="1"/>
  <c r="J127" i="21"/>
  <c r="K127" i="21" s="1"/>
  <c r="J128" i="21"/>
  <c r="K128" i="21" s="1"/>
  <c r="J129" i="21"/>
  <c r="J130" i="21"/>
  <c r="J131" i="21"/>
  <c r="K131" i="21" s="1"/>
  <c r="J132" i="21"/>
  <c r="K132" i="21" s="1"/>
  <c r="J133" i="21"/>
  <c r="K133" i="21" s="1"/>
  <c r="J134" i="21"/>
  <c r="K134" i="21" s="1"/>
  <c r="J135" i="21"/>
  <c r="K135" i="21" s="1"/>
  <c r="J136" i="21"/>
  <c r="K136" i="21" s="1"/>
  <c r="J137" i="21"/>
  <c r="J138" i="21"/>
  <c r="J139" i="21"/>
  <c r="K139" i="21" s="1"/>
  <c r="J140" i="21"/>
  <c r="K140" i="21" s="1"/>
  <c r="J141" i="21"/>
  <c r="K141" i="21" s="1"/>
  <c r="J142" i="21"/>
  <c r="K142" i="21" s="1"/>
  <c r="J143" i="21"/>
  <c r="K143" i="21" s="1"/>
  <c r="J144" i="21"/>
  <c r="K144" i="21" s="1"/>
  <c r="J145" i="21"/>
  <c r="J146" i="21"/>
  <c r="J147" i="21"/>
  <c r="K147" i="21" s="1"/>
  <c r="J148" i="21"/>
  <c r="K148" i="21" s="1"/>
  <c r="J149" i="21"/>
  <c r="K149" i="21" s="1"/>
  <c r="J150" i="21"/>
  <c r="K150" i="21" s="1"/>
  <c r="J151" i="21"/>
  <c r="K151" i="21" s="1"/>
  <c r="J152" i="21"/>
  <c r="K152" i="21" s="1"/>
  <c r="J153" i="21"/>
  <c r="J154" i="21"/>
  <c r="J155" i="21"/>
  <c r="K155" i="21" s="1"/>
  <c r="J156" i="21"/>
  <c r="K156" i="21" s="1"/>
  <c r="J157" i="21"/>
  <c r="K157" i="21" s="1"/>
  <c r="J158" i="21"/>
  <c r="K158" i="21" s="1"/>
  <c r="J159" i="21"/>
  <c r="K159" i="21" s="1"/>
  <c r="J160" i="21"/>
  <c r="K160" i="21" s="1"/>
  <c r="J161" i="21"/>
  <c r="J162" i="21"/>
  <c r="J163" i="21"/>
  <c r="K163" i="21" s="1"/>
  <c r="J164" i="21"/>
  <c r="K164" i="21" s="1"/>
  <c r="J165" i="21"/>
  <c r="K165" i="21" s="1"/>
  <c r="J166" i="21"/>
  <c r="K166" i="21" s="1"/>
  <c r="J167" i="21"/>
  <c r="K167" i="21" s="1"/>
  <c r="J168" i="21"/>
  <c r="K168" i="21" s="1"/>
  <c r="J169" i="21"/>
  <c r="J170" i="21"/>
  <c r="J171" i="21"/>
  <c r="K171" i="21" s="1"/>
  <c r="J172" i="21"/>
  <c r="K172" i="21" s="1"/>
  <c r="J173" i="21"/>
  <c r="K173" i="21" s="1"/>
  <c r="J174" i="21"/>
  <c r="K174" i="21" s="1"/>
  <c r="J175" i="21"/>
  <c r="K175" i="21" s="1"/>
  <c r="J176" i="21"/>
  <c r="K176" i="21" s="1"/>
  <c r="J177" i="21"/>
  <c r="J178" i="21"/>
  <c r="J179" i="21"/>
  <c r="K179" i="21" s="1"/>
  <c r="J180" i="21"/>
  <c r="K180" i="21" s="1"/>
  <c r="J181" i="21"/>
  <c r="K181" i="21" s="1"/>
  <c r="J182" i="21"/>
  <c r="K182" i="21" s="1"/>
  <c r="J183" i="21"/>
  <c r="K183" i="21" s="1"/>
  <c r="J184" i="21"/>
  <c r="K184" i="21" s="1"/>
  <c r="J185" i="21"/>
  <c r="J186" i="21"/>
  <c r="J187" i="21"/>
  <c r="K187" i="21" s="1"/>
  <c r="J188" i="21"/>
  <c r="K188" i="21" s="1"/>
  <c r="J189" i="21"/>
  <c r="K189" i="21" s="1"/>
  <c r="J190" i="21"/>
  <c r="K190" i="21" s="1"/>
  <c r="J191" i="21"/>
  <c r="K191" i="21" s="1"/>
  <c r="J192" i="21"/>
  <c r="K192" i="21" s="1"/>
  <c r="J193" i="21"/>
  <c r="J194" i="21"/>
  <c r="J195" i="21"/>
  <c r="K195" i="21" s="1"/>
  <c r="J196" i="21"/>
  <c r="K196" i="21" s="1"/>
  <c r="J197" i="21"/>
  <c r="K197" i="21" s="1"/>
  <c r="J198" i="21"/>
  <c r="K198" i="21" s="1"/>
  <c r="J199" i="21"/>
  <c r="K199" i="21" s="1"/>
  <c r="J200" i="21"/>
  <c r="K200" i="21" s="1"/>
  <c r="J201" i="21"/>
  <c r="J202" i="21"/>
  <c r="J203" i="21"/>
  <c r="K203" i="21" s="1"/>
  <c r="J204" i="21"/>
  <c r="K204" i="21" s="1"/>
  <c r="J205" i="21"/>
  <c r="K205" i="21" s="1"/>
  <c r="J206" i="21"/>
  <c r="K206" i="21" s="1"/>
  <c r="J207" i="21"/>
  <c r="K207" i="21" s="1"/>
  <c r="J208" i="21"/>
  <c r="K208" i="21" s="1"/>
  <c r="J209" i="21"/>
  <c r="J210" i="21"/>
  <c r="J211" i="21"/>
  <c r="K211" i="21" s="1"/>
  <c r="J212" i="21"/>
  <c r="K212" i="21" s="1"/>
  <c r="J213" i="21"/>
  <c r="K213" i="21" s="1"/>
  <c r="J214" i="21"/>
  <c r="K214" i="21" s="1"/>
  <c r="J215" i="21"/>
  <c r="K215" i="21" s="1"/>
  <c r="J216" i="21"/>
  <c r="K216" i="21" s="1"/>
  <c r="J217" i="21"/>
  <c r="J218" i="21"/>
  <c r="J219" i="21"/>
  <c r="K219" i="21" s="1"/>
  <c r="J220" i="21"/>
  <c r="K220" i="21" s="1"/>
  <c r="J221" i="21"/>
  <c r="K221" i="21" s="1"/>
  <c r="J222" i="21"/>
  <c r="K222" i="21" s="1"/>
  <c r="J223" i="21"/>
  <c r="K223" i="21" s="1"/>
  <c r="J224" i="21"/>
  <c r="K224" i="21" s="1"/>
  <c r="J225" i="21"/>
  <c r="J226" i="21"/>
  <c r="J227" i="21"/>
  <c r="K227" i="21" s="1"/>
  <c r="J228" i="21"/>
  <c r="K228" i="21" s="1"/>
  <c r="J229" i="21"/>
  <c r="K229" i="21" s="1"/>
  <c r="J230" i="21"/>
  <c r="K230" i="21" s="1"/>
  <c r="J231" i="21"/>
  <c r="K231" i="21" s="1"/>
  <c r="J232" i="21"/>
  <c r="K232" i="21" s="1"/>
  <c r="J233" i="21"/>
  <c r="J234" i="21"/>
  <c r="J235" i="21"/>
  <c r="K235" i="21" s="1"/>
  <c r="J236" i="21"/>
  <c r="K236" i="21" s="1"/>
  <c r="J237" i="21"/>
  <c r="K237" i="21" s="1"/>
  <c r="J238" i="21"/>
  <c r="K238" i="21" s="1"/>
  <c r="J239" i="21"/>
  <c r="K239" i="21" s="1"/>
  <c r="J240" i="21"/>
  <c r="K240" i="21" s="1"/>
  <c r="J241" i="21"/>
  <c r="J242" i="21"/>
  <c r="J243" i="21"/>
  <c r="K243" i="21" s="1"/>
  <c r="J244" i="21"/>
  <c r="K244" i="21" s="1"/>
  <c r="J245" i="21"/>
  <c r="K245" i="21" s="1"/>
  <c r="J246" i="21"/>
  <c r="K246" i="21" s="1"/>
  <c r="J247" i="21"/>
  <c r="K247" i="21" s="1"/>
  <c r="J248" i="21"/>
  <c r="K248" i="21" s="1"/>
  <c r="J249" i="21"/>
  <c r="J250" i="21"/>
  <c r="J251" i="21"/>
  <c r="K251" i="21" s="1"/>
  <c r="J252" i="21"/>
  <c r="K252" i="21" s="1"/>
  <c r="J253" i="21"/>
  <c r="K253" i="21" s="1"/>
  <c r="J254" i="21"/>
  <c r="K254" i="21" s="1"/>
  <c r="J255" i="21"/>
  <c r="K255" i="21" s="1"/>
  <c r="J256" i="21"/>
  <c r="K256" i="21" s="1"/>
  <c r="J257" i="21"/>
  <c r="J258" i="21"/>
  <c r="J259" i="21"/>
  <c r="K259" i="21" s="1"/>
  <c r="J260" i="21"/>
  <c r="K260" i="21" s="1"/>
  <c r="J261" i="21"/>
  <c r="K261" i="21" s="1"/>
  <c r="J262" i="21"/>
  <c r="K262" i="21" s="1"/>
  <c r="J263" i="21"/>
  <c r="K263" i="21" s="1"/>
  <c r="J264" i="21"/>
  <c r="K264" i="21" s="1"/>
  <c r="J265" i="21"/>
  <c r="J266" i="21"/>
  <c r="J267" i="21"/>
  <c r="K267" i="21" s="1"/>
  <c r="J268" i="21"/>
  <c r="K268" i="21" s="1"/>
  <c r="J269" i="21"/>
  <c r="K269" i="21" s="1"/>
  <c r="J270" i="21"/>
  <c r="K270" i="21" s="1"/>
  <c r="J271" i="21"/>
  <c r="K271" i="21" s="1"/>
  <c r="J272" i="21"/>
  <c r="K272" i="21" s="1"/>
  <c r="J273" i="21"/>
  <c r="J274" i="21"/>
  <c r="J275" i="21"/>
  <c r="K275" i="21" s="1"/>
  <c r="J276" i="21"/>
  <c r="K276" i="21" s="1"/>
  <c r="J277" i="21"/>
  <c r="K277" i="21" s="1"/>
  <c r="J278" i="21"/>
  <c r="K278" i="21" s="1"/>
  <c r="J279" i="21"/>
  <c r="K279" i="21" s="1"/>
  <c r="J280" i="21"/>
  <c r="K280" i="21" s="1"/>
  <c r="J281" i="21"/>
  <c r="J282" i="21"/>
  <c r="J283" i="21"/>
  <c r="K283" i="21" s="1"/>
  <c r="J284" i="21"/>
  <c r="K284" i="21" s="1"/>
  <c r="J285" i="21"/>
  <c r="K285" i="21" s="1"/>
  <c r="J286" i="21"/>
  <c r="K286" i="21" s="1"/>
  <c r="J287" i="21"/>
  <c r="K287" i="21" s="1"/>
  <c r="J288" i="21"/>
  <c r="K288" i="21" s="1"/>
  <c r="J289" i="21"/>
  <c r="J290" i="21"/>
  <c r="J291" i="21"/>
  <c r="K291" i="21" s="1"/>
  <c r="J292" i="21"/>
  <c r="K292" i="21" s="1"/>
  <c r="J293" i="21"/>
  <c r="K293" i="21" s="1"/>
  <c r="J294" i="21"/>
  <c r="K294" i="21" s="1"/>
  <c r="J295" i="21"/>
  <c r="K295" i="21" s="1"/>
  <c r="J296" i="21"/>
  <c r="K296" i="21" s="1"/>
  <c r="J297" i="21"/>
  <c r="J298" i="21"/>
  <c r="J299" i="21"/>
  <c r="K299" i="21" s="1"/>
  <c r="J300" i="21"/>
  <c r="K300" i="21" s="1"/>
  <c r="J301" i="21"/>
  <c r="K301" i="21" s="1"/>
  <c r="J302" i="21"/>
  <c r="K302" i="21" s="1"/>
  <c r="J303" i="21"/>
  <c r="K303" i="21" s="1"/>
  <c r="J304" i="21"/>
  <c r="K304" i="21" s="1"/>
  <c r="J305" i="21"/>
  <c r="J306" i="21"/>
  <c r="J307" i="21"/>
  <c r="K307" i="21" s="1"/>
  <c r="J308" i="21"/>
  <c r="K308" i="21" s="1"/>
  <c r="J309" i="21"/>
  <c r="K309" i="21" s="1"/>
  <c r="J310" i="21"/>
  <c r="K310" i="21" s="1"/>
  <c r="J311" i="21"/>
  <c r="K311" i="21" s="1"/>
  <c r="J312" i="21"/>
  <c r="K312" i="21" s="1"/>
  <c r="J313" i="21"/>
  <c r="J314" i="21"/>
  <c r="J315" i="21"/>
  <c r="K315" i="21" s="1"/>
  <c r="J316" i="21"/>
  <c r="K316" i="21" s="1"/>
  <c r="J317" i="21"/>
  <c r="K317" i="21" s="1"/>
  <c r="J318" i="21"/>
  <c r="K318" i="21" s="1"/>
  <c r="J319" i="21"/>
  <c r="K319" i="21" s="1"/>
  <c r="J320" i="21"/>
  <c r="K320" i="21" s="1"/>
  <c r="J321" i="21"/>
  <c r="J322" i="21"/>
  <c r="J323" i="21"/>
  <c r="K323" i="21" s="1"/>
  <c r="J324" i="21"/>
  <c r="K324" i="21" s="1"/>
  <c r="J325" i="21"/>
  <c r="K325" i="21" s="1"/>
  <c r="J326" i="21"/>
  <c r="K326" i="21" s="1"/>
  <c r="J327" i="21"/>
  <c r="K327" i="21" s="1"/>
  <c r="J328" i="21"/>
  <c r="K328" i="21" s="1"/>
  <c r="J329" i="21"/>
  <c r="J330" i="21"/>
  <c r="J331" i="21"/>
  <c r="K331" i="21" s="1"/>
  <c r="J332" i="21"/>
  <c r="K332" i="21" s="1"/>
  <c r="J333" i="21"/>
  <c r="K333" i="21" s="1"/>
  <c r="J334" i="21"/>
  <c r="K334" i="21" s="1"/>
  <c r="J335" i="21"/>
  <c r="K335" i="21" s="1"/>
  <c r="J336" i="21"/>
  <c r="K336" i="21" s="1"/>
  <c r="J337" i="21"/>
  <c r="J338" i="21"/>
  <c r="J339" i="21"/>
  <c r="K339" i="21" s="1"/>
  <c r="J340" i="21"/>
  <c r="K340" i="21" s="1"/>
  <c r="J341" i="21"/>
  <c r="K341" i="21" s="1"/>
  <c r="J342" i="21"/>
  <c r="K342" i="21" s="1"/>
  <c r="J343" i="21"/>
  <c r="K343" i="21" s="1"/>
  <c r="J344" i="21"/>
  <c r="K344" i="21" s="1"/>
  <c r="J345" i="21"/>
  <c r="J346" i="21"/>
  <c r="J347" i="21"/>
  <c r="K347" i="21" s="1"/>
  <c r="J348" i="21"/>
  <c r="K348" i="21" s="1"/>
  <c r="J349" i="21"/>
  <c r="K349" i="21" s="1"/>
  <c r="J350" i="21"/>
  <c r="K350" i="21" s="1"/>
  <c r="J351" i="21"/>
  <c r="K351" i="21" s="1"/>
  <c r="J352" i="21"/>
  <c r="K352" i="21" s="1"/>
  <c r="J353" i="21"/>
  <c r="J354" i="21"/>
  <c r="J355" i="21"/>
  <c r="K355" i="21" s="1"/>
  <c r="J356" i="21"/>
  <c r="K356" i="21" s="1"/>
  <c r="J357" i="21"/>
  <c r="K357" i="21" s="1"/>
  <c r="J358" i="21"/>
  <c r="K358" i="21" s="1"/>
  <c r="J359" i="21"/>
  <c r="K359" i="21" s="1"/>
  <c r="J360" i="21"/>
  <c r="K360" i="21" s="1"/>
  <c r="J361" i="21"/>
  <c r="J362" i="21"/>
  <c r="J363" i="21"/>
  <c r="K363" i="21" s="1"/>
  <c r="J364" i="21"/>
  <c r="K364" i="21" s="1"/>
  <c r="J365" i="21"/>
  <c r="K365" i="21" s="1"/>
  <c r="J366" i="21"/>
  <c r="K366" i="21" s="1"/>
  <c r="J367" i="21"/>
  <c r="K367" i="21" s="1"/>
  <c r="J368" i="21"/>
  <c r="K368" i="21" s="1"/>
  <c r="J369" i="21"/>
  <c r="J370" i="21"/>
  <c r="J371" i="21"/>
  <c r="K371" i="21" s="1"/>
  <c r="J372" i="21"/>
  <c r="K372" i="21" s="1"/>
  <c r="J373" i="21"/>
  <c r="K373" i="21" s="1"/>
  <c r="J374" i="21"/>
  <c r="K374" i="21" s="1"/>
  <c r="J375" i="21"/>
  <c r="K375" i="21" s="1"/>
  <c r="J2" i="21"/>
  <c r="K2" i="21" s="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57" i="20"/>
  <c r="N258" i="20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308" i="20"/>
  <c r="N309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59" i="20"/>
  <c r="N360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2" i="20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6" i="1"/>
  <c r="N6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8" i="1"/>
  <c r="M7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6" i="1"/>
  <c r="E10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M14" i="1"/>
  <c r="BL22" i="23" l="1"/>
  <c r="BM22" i="23" s="1"/>
  <c r="BL28" i="23"/>
  <c r="BM28" i="23" s="1"/>
  <c r="BN20" i="23"/>
  <c r="BN23" i="23"/>
  <c r="BJ28" i="23"/>
  <c r="BL27" i="23"/>
  <c r="BM27" i="23" s="1"/>
  <c r="BL20" i="23"/>
  <c r="BM20" i="23" s="1"/>
  <c r="BL21" i="23"/>
  <c r="BM21" i="23" s="1"/>
  <c r="BN22" i="23"/>
  <c r="BN21" i="23"/>
  <c r="BL26" i="23"/>
  <c r="BM26" i="23" s="1"/>
  <c r="BL25" i="23"/>
  <c r="BM25" i="23" s="1"/>
  <c r="BL24" i="23"/>
  <c r="BM24" i="23" s="1"/>
  <c r="BN25" i="23"/>
  <c r="BL23" i="23"/>
  <c r="BM23" i="23" s="1"/>
  <c r="BN24" i="23"/>
  <c r="BO22" i="23"/>
  <c r="BJ26" i="23"/>
  <c r="BJ23" i="23"/>
  <c r="BJ20" i="23"/>
  <c r="BK22" i="23"/>
  <c r="BQ22" i="23" s="1"/>
  <c r="BS22" i="23" s="1"/>
  <c r="BK21" i="23"/>
  <c r="BQ21" i="23" s="1"/>
  <c r="BS21" i="23" s="1"/>
  <c r="BP28" i="23"/>
  <c r="BK25" i="23"/>
  <c r="BQ25" i="23" s="1"/>
  <c r="BS25" i="23" s="1"/>
  <c r="BK24" i="23"/>
  <c r="BQ24" i="23" s="1"/>
  <c r="BS24" i="23" s="1"/>
  <c r="BB27" i="23"/>
  <c r="BG23" i="23"/>
  <c r="BH23" i="23" s="1"/>
  <c r="BI23" i="23" s="1"/>
  <c r="BG22" i="23"/>
  <c r="BH22" i="23" s="1"/>
  <c r="BI22" i="23" s="1"/>
  <c r="BG20" i="23"/>
  <c r="BG21" i="23"/>
  <c r="BG28" i="23"/>
  <c r="BH28" i="23" s="1"/>
  <c r="BI28" i="23" s="1"/>
  <c r="BV28" i="23" s="1"/>
  <c r="BG27" i="23"/>
  <c r="BH27" i="23" s="1"/>
  <c r="BI27" i="23" s="1"/>
  <c r="BV27" i="23" s="1"/>
  <c r="BG26" i="23"/>
  <c r="BH26" i="23" s="1"/>
  <c r="BI26" i="23" s="1"/>
  <c r="BV26" i="23" s="1"/>
  <c r="BG25" i="23"/>
  <c r="BH25" i="23" s="1"/>
  <c r="BI25" i="23" s="1"/>
  <c r="BG24" i="23"/>
  <c r="BH24" i="23" s="1"/>
  <c r="BI24" i="23" s="1"/>
  <c r="Y190" i="22"/>
  <c r="Y166" i="22"/>
  <c r="Y174" i="22"/>
  <c r="Y182" i="22"/>
  <c r="Y198" i="22"/>
  <c r="Y78" i="22"/>
  <c r="Y83" i="22"/>
  <c r="Y88" i="22"/>
  <c r="Y95" i="22"/>
  <c r="Y100" i="22"/>
  <c r="Y111" i="22"/>
  <c r="Y116" i="22"/>
  <c r="Y127" i="22"/>
  <c r="Y132" i="22"/>
  <c r="Y143" i="22"/>
  <c r="Y148" i="22"/>
  <c r="Y159" i="22"/>
  <c r="Y164" i="22"/>
  <c r="Y175" i="22"/>
  <c r="Y180" i="22"/>
  <c r="Y191" i="22"/>
  <c r="Y208" i="22"/>
  <c r="Y216" i="22"/>
  <c r="Y224" i="22"/>
  <c r="Y232" i="22"/>
  <c r="Y240" i="22"/>
  <c r="Y248" i="22"/>
  <c r="Y256" i="22"/>
  <c r="Y272" i="22"/>
  <c r="Y320" i="22"/>
  <c r="Y328" i="22"/>
  <c r="Y336" i="22"/>
  <c r="Y344" i="22"/>
  <c r="Y352" i="22"/>
  <c r="Y368" i="22"/>
  <c r="Y76" i="22"/>
  <c r="Y101" i="22"/>
  <c r="Y117" i="22"/>
  <c r="Y133" i="22"/>
  <c r="Y149" i="22"/>
  <c r="Y165" i="22"/>
  <c r="Y181" i="22"/>
  <c r="Y197" i="22"/>
  <c r="Y74" i="22"/>
  <c r="Y81" i="22"/>
  <c r="Y86" i="22"/>
  <c r="Y91" i="22"/>
  <c r="Y96" i="22"/>
  <c r="Y107" i="22"/>
  <c r="Y112" i="22"/>
  <c r="Y123" i="22"/>
  <c r="Y128" i="22"/>
  <c r="Y139" i="22"/>
  <c r="Y144" i="22"/>
  <c r="Y155" i="22"/>
  <c r="Y160" i="22"/>
  <c r="Y171" i="22"/>
  <c r="Y176" i="22"/>
  <c r="Y187" i="22"/>
  <c r="Y192" i="22"/>
  <c r="Y203" i="22"/>
  <c r="Y84" i="22"/>
  <c r="Y97" i="22"/>
  <c r="Y113" i="22"/>
  <c r="Y129" i="22"/>
  <c r="Y145" i="22"/>
  <c r="Y161" i="22"/>
  <c r="Y177" i="22"/>
  <c r="Y193" i="22"/>
  <c r="Y103" i="22"/>
  <c r="Y119" i="22"/>
  <c r="Y135" i="22"/>
  <c r="Y151" i="22"/>
  <c r="Y167" i="22"/>
  <c r="Y183" i="22"/>
  <c r="Y199" i="22"/>
  <c r="Y82" i="22"/>
  <c r="Y93" i="22"/>
  <c r="Y109" i="22"/>
  <c r="Y125" i="22"/>
  <c r="Y141" i="22"/>
  <c r="Y157" i="22"/>
  <c r="Y173" i="22"/>
  <c r="Y189" i="22"/>
  <c r="Y205" i="22"/>
  <c r="Y80" i="22"/>
  <c r="Y99" i="22"/>
  <c r="Y115" i="22"/>
  <c r="Y131" i="22"/>
  <c r="Y147" i="22"/>
  <c r="Y163" i="22"/>
  <c r="Y179" i="22"/>
  <c r="Y195" i="22"/>
  <c r="Y85" i="22"/>
  <c r="Y90" i="22"/>
  <c r="Y94" i="22"/>
  <c r="Y105" i="22"/>
  <c r="Y110" i="22"/>
  <c r="Y121" i="22"/>
  <c r="Y126" i="22"/>
  <c r="Y137" i="22"/>
  <c r="Y153" i="22"/>
  <c r="Y169" i="22"/>
  <c r="Y185" i="22"/>
  <c r="Y201" i="22"/>
  <c r="Y209" i="22"/>
  <c r="Y217" i="22"/>
  <c r="Y225" i="22"/>
  <c r="Y233" i="22"/>
  <c r="Y241" i="22"/>
  <c r="Y249" i="22"/>
  <c r="Y257" i="22"/>
  <c r="Y265" i="22"/>
  <c r="Y273" i="22"/>
  <c r="Y281" i="22"/>
  <c r="Y289" i="22"/>
  <c r="Y297" i="22"/>
  <c r="Y305" i="22"/>
  <c r="Y313" i="22"/>
  <c r="Y321" i="22"/>
  <c r="Y329" i="22"/>
  <c r="Y337" i="22"/>
  <c r="Y345" i="22"/>
  <c r="Y353" i="22"/>
  <c r="Y361" i="22"/>
  <c r="Y369" i="22"/>
  <c r="Y210" i="22"/>
  <c r="Y218" i="22"/>
  <c r="Y226" i="22"/>
  <c r="Y234" i="22"/>
  <c r="Y242" i="22"/>
  <c r="Y250" i="22"/>
  <c r="Y258" i="22"/>
  <c r="Y266" i="22"/>
  <c r="Y274" i="22"/>
  <c r="Y282" i="22"/>
  <c r="Y290" i="22"/>
  <c r="Y298" i="22"/>
  <c r="Y306" i="22"/>
  <c r="Y314" i="22"/>
  <c r="Y322" i="22"/>
  <c r="Y330" i="22"/>
  <c r="Y338" i="22"/>
  <c r="Y346" i="22"/>
  <c r="Y354" i="22"/>
  <c r="Y362" i="22"/>
  <c r="Y370" i="22"/>
  <c r="Y211" i="22"/>
  <c r="Y219" i="22"/>
  <c r="Y227" i="22"/>
  <c r="Y235" i="22"/>
  <c r="Y243" i="22"/>
  <c r="Y251" i="22"/>
  <c r="Y259" i="22"/>
  <c r="Y267" i="22"/>
  <c r="Y275" i="22"/>
  <c r="Y283" i="22"/>
  <c r="Y291" i="22"/>
  <c r="Y299" i="22"/>
  <c r="Y307" i="22"/>
  <c r="Y315" i="22"/>
  <c r="Y323" i="22"/>
  <c r="Y331" i="22"/>
  <c r="Y339" i="22"/>
  <c r="Y347" i="22"/>
  <c r="Y355" i="22"/>
  <c r="Y363" i="22"/>
  <c r="Y371" i="22"/>
  <c r="Y212" i="22"/>
  <c r="Y220" i="22"/>
  <c r="Y228" i="22"/>
  <c r="Y236" i="22"/>
  <c r="Y244" i="22"/>
  <c r="Y252" i="22"/>
  <c r="Y260" i="22"/>
  <c r="Y268" i="22"/>
  <c r="Y276" i="22"/>
  <c r="Y284" i="22"/>
  <c r="Y292" i="22"/>
  <c r="Y300" i="22"/>
  <c r="Y308" i="22"/>
  <c r="Y316" i="22"/>
  <c r="Y324" i="22"/>
  <c r="Y332" i="22"/>
  <c r="Y340" i="22"/>
  <c r="Y348" i="22"/>
  <c r="Y356" i="22"/>
  <c r="Y364" i="22"/>
  <c r="Y372" i="22"/>
  <c r="Y213" i="22"/>
  <c r="Y221" i="22"/>
  <c r="Y229" i="22"/>
  <c r="Y237" i="22"/>
  <c r="Y245" i="22"/>
  <c r="Y253" i="22"/>
  <c r="Y261" i="22"/>
  <c r="Y269" i="22"/>
  <c r="Y277" i="22"/>
  <c r="Y285" i="22"/>
  <c r="Y293" i="22"/>
  <c r="Y301" i="22"/>
  <c r="Y309" i="22"/>
  <c r="Y317" i="22"/>
  <c r="Y325" i="22"/>
  <c r="Y333" i="22"/>
  <c r="Y341" i="22"/>
  <c r="Y349" i="22"/>
  <c r="Y357" i="22"/>
  <c r="Y365" i="22"/>
  <c r="Y373" i="22"/>
  <c r="Y206" i="22"/>
  <c r="Y214" i="22"/>
  <c r="Y222" i="22"/>
  <c r="Y230" i="22"/>
  <c r="Y238" i="22"/>
  <c r="Y246" i="22"/>
  <c r="Y254" i="22"/>
  <c r="Y262" i="22"/>
  <c r="Y270" i="22"/>
  <c r="Y278" i="22"/>
  <c r="Y286" i="22"/>
  <c r="Y294" i="22"/>
  <c r="Y302" i="22"/>
  <c r="Y310" i="22"/>
  <c r="Y318" i="22"/>
  <c r="Y326" i="22"/>
  <c r="Y334" i="22"/>
  <c r="Y342" i="22"/>
  <c r="Y350" i="22"/>
  <c r="Y358" i="22"/>
  <c r="Y366" i="22"/>
  <c r="Y374" i="22"/>
  <c r="Y207" i="22"/>
  <c r="Y215" i="22"/>
  <c r="Y223" i="22"/>
  <c r="Y231" i="22"/>
  <c r="Y239" i="22"/>
  <c r="Y247" i="22"/>
  <c r="Y255" i="22"/>
  <c r="Y263" i="22"/>
  <c r="Y271" i="22"/>
  <c r="Y279" i="22"/>
  <c r="Y287" i="22"/>
  <c r="Y295" i="22"/>
  <c r="Y303" i="22"/>
  <c r="Y311" i="22"/>
  <c r="Y319" i="22"/>
  <c r="Y327" i="22"/>
  <c r="Y335" i="22"/>
  <c r="Y343" i="22"/>
  <c r="Y351" i="22"/>
  <c r="Y359" i="22"/>
  <c r="Y367" i="22"/>
  <c r="Y375" i="22"/>
  <c r="M371" i="21"/>
  <c r="X371" i="21" s="1"/>
  <c r="M363" i="21"/>
  <c r="X363" i="21" s="1"/>
  <c r="M355" i="21"/>
  <c r="X355" i="21" s="1"/>
  <c r="M347" i="21"/>
  <c r="X347" i="21" s="1"/>
  <c r="M339" i="21"/>
  <c r="X339" i="21" s="1"/>
  <c r="M331" i="21"/>
  <c r="X331" i="21" s="1"/>
  <c r="M323" i="21"/>
  <c r="X323" i="21" s="1"/>
  <c r="M315" i="21"/>
  <c r="X315" i="21" s="1"/>
  <c r="M307" i="21"/>
  <c r="X307" i="21" s="1"/>
  <c r="M299" i="21"/>
  <c r="X299" i="21" s="1"/>
  <c r="M291" i="21"/>
  <c r="X291" i="21" s="1"/>
  <c r="M283" i="21"/>
  <c r="X283" i="21" s="1"/>
  <c r="M275" i="21"/>
  <c r="X275" i="21" s="1"/>
  <c r="M267" i="21"/>
  <c r="X267" i="21" s="1"/>
  <c r="M259" i="21"/>
  <c r="X259" i="21" s="1"/>
  <c r="M251" i="21"/>
  <c r="X251" i="21" s="1"/>
  <c r="M243" i="21"/>
  <c r="X243" i="21" s="1"/>
  <c r="M235" i="21"/>
  <c r="X235" i="21" s="1"/>
  <c r="M227" i="21"/>
  <c r="X227" i="21" s="1"/>
  <c r="M219" i="21"/>
  <c r="X219" i="21" s="1"/>
  <c r="M203" i="21"/>
  <c r="X203" i="21" s="1"/>
  <c r="M187" i="21"/>
  <c r="X187" i="21" s="1"/>
  <c r="M179" i="21"/>
  <c r="X179" i="21" s="1"/>
  <c r="M171" i="21"/>
  <c r="X171" i="21" s="1"/>
  <c r="M163" i="21"/>
  <c r="X163" i="21" s="1"/>
  <c r="M155" i="21"/>
  <c r="X155" i="21" s="1"/>
  <c r="M147" i="21"/>
  <c r="X147" i="21" s="1"/>
  <c r="M139" i="21"/>
  <c r="X139" i="21" s="1"/>
  <c r="M131" i="21"/>
  <c r="X131" i="21" s="1"/>
  <c r="M370" i="21"/>
  <c r="X370" i="21" s="1"/>
  <c r="M362" i="21"/>
  <c r="X362" i="21" s="1"/>
  <c r="M354" i="21"/>
  <c r="X354" i="21" s="1"/>
  <c r="M346" i="21"/>
  <c r="X346" i="21" s="1"/>
  <c r="M338" i="21"/>
  <c r="X338" i="21" s="1"/>
  <c r="M330" i="21"/>
  <c r="X330" i="21" s="1"/>
  <c r="M322" i="21"/>
  <c r="X322" i="21" s="1"/>
  <c r="M314" i="21"/>
  <c r="X314" i="21" s="1"/>
  <c r="M306" i="21"/>
  <c r="X306" i="21" s="1"/>
  <c r="M298" i="21"/>
  <c r="X298" i="21" s="1"/>
  <c r="M290" i="21"/>
  <c r="X290" i="21" s="1"/>
  <c r="M282" i="21"/>
  <c r="X282" i="21" s="1"/>
  <c r="M274" i="21"/>
  <c r="X274" i="21" s="1"/>
  <c r="M266" i="21"/>
  <c r="X266" i="21" s="1"/>
  <c r="M258" i="21"/>
  <c r="X258" i="21" s="1"/>
  <c r="M250" i="21"/>
  <c r="X250" i="21" s="1"/>
  <c r="M242" i="21"/>
  <c r="X242" i="21" s="1"/>
  <c r="M234" i="21"/>
  <c r="X234" i="21" s="1"/>
  <c r="M226" i="21"/>
  <c r="X226" i="21" s="1"/>
  <c r="M218" i="21"/>
  <c r="X218" i="21" s="1"/>
  <c r="M202" i="21"/>
  <c r="X202" i="21" s="1"/>
  <c r="M194" i="21"/>
  <c r="X194" i="21" s="1"/>
  <c r="M186" i="21"/>
  <c r="X186" i="21" s="1"/>
  <c r="M178" i="21"/>
  <c r="X178" i="21" s="1"/>
  <c r="M170" i="21"/>
  <c r="X170" i="21" s="1"/>
  <c r="M162" i="21"/>
  <c r="X162" i="21" s="1"/>
  <c r="M154" i="21"/>
  <c r="X154" i="21" s="1"/>
  <c r="M146" i="21"/>
  <c r="X146" i="21" s="1"/>
  <c r="M138" i="21"/>
  <c r="X138" i="21" s="1"/>
  <c r="M130" i="21"/>
  <c r="X130" i="21" s="1"/>
  <c r="M122" i="21"/>
  <c r="X122" i="21" s="1"/>
  <c r="M369" i="21"/>
  <c r="X369" i="21" s="1"/>
  <c r="M361" i="21"/>
  <c r="X361" i="21" s="1"/>
  <c r="M353" i="21"/>
  <c r="X353" i="21" s="1"/>
  <c r="M345" i="21"/>
  <c r="X345" i="21" s="1"/>
  <c r="M337" i="21"/>
  <c r="X337" i="21" s="1"/>
  <c r="M329" i="21"/>
  <c r="X329" i="21" s="1"/>
  <c r="M321" i="21"/>
  <c r="X321" i="21" s="1"/>
  <c r="M313" i="21"/>
  <c r="X313" i="21" s="1"/>
  <c r="M305" i="21"/>
  <c r="X305" i="21" s="1"/>
  <c r="M297" i="21"/>
  <c r="X297" i="21" s="1"/>
  <c r="M289" i="21"/>
  <c r="X289" i="21" s="1"/>
  <c r="M281" i="21"/>
  <c r="X281" i="21" s="1"/>
  <c r="M273" i="21"/>
  <c r="X273" i="21" s="1"/>
  <c r="M265" i="21"/>
  <c r="X265" i="21" s="1"/>
  <c r="M257" i="21"/>
  <c r="X257" i="21" s="1"/>
  <c r="M249" i="21"/>
  <c r="X249" i="21" s="1"/>
  <c r="M241" i="21"/>
  <c r="X241" i="21" s="1"/>
  <c r="M233" i="21"/>
  <c r="X233" i="21" s="1"/>
  <c r="M225" i="21"/>
  <c r="X225" i="21" s="1"/>
  <c r="M217" i="21"/>
  <c r="X217" i="21" s="1"/>
  <c r="M209" i="21"/>
  <c r="X209" i="21" s="1"/>
  <c r="M201" i="21"/>
  <c r="X201" i="21" s="1"/>
  <c r="M193" i="21"/>
  <c r="X193" i="21" s="1"/>
  <c r="M185" i="21"/>
  <c r="X185" i="21" s="1"/>
  <c r="M177" i="21"/>
  <c r="X177" i="21" s="1"/>
  <c r="M169" i="21"/>
  <c r="X169" i="21" s="1"/>
  <c r="M161" i="21"/>
  <c r="X161" i="21" s="1"/>
  <c r="M153" i="21"/>
  <c r="X153" i="21" s="1"/>
  <c r="M145" i="21"/>
  <c r="X145" i="21" s="1"/>
  <c r="M137" i="21"/>
  <c r="X137" i="21" s="1"/>
  <c r="M129" i="21"/>
  <c r="X129" i="21" s="1"/>
  <c r="M121" i="21"/>
  <c r="X121" i="21" s="1"/>
  <c r="M368" i="21"/>
  <c r="X368" i="21" s="1"/>
  <c r="M360" i="21"/>
  <c r="X360" i="21" s="1"/>
  <c r="M352" i="21"/>
  <c r="X352" i="21" s="1"/>
  <c r="M344" i="21"/>
  <c r="X344" i="21" s="1"/>
  <c r="M336" i="21"/>
  <c r="X336" i="21" s="1"/>
  <c r="M328" i="21"/>
  <c r="X328" i="21" s="1"/>
  <c r="M320" i="21"/>
  <c r="X320" i="21" s="1"/>
  <c r="M312" i="21"/>
  <c r="X312" i="21" s="1"/>
  <c r="M304" i="21"/>
  <c r="X304" i="21" s="1"/>
  <c r="M296" i="21"/>
  <c r="X296" i="21" s="1"/>
  <c r="M288" i="21"/>
  <c r="X288" i="21" s="1"/>
  <c r="M280" i="21"/>
  <c r="X280" i="21" s="1"/>
  <c r="M272" i="21"/>
  <c r="X272" i="21" s="1"/>
  <c r="M264" i="21"/>
  <c r="X264" i="21" s="1"/>
  <c r="M256" i="21"/>
  <c r="X256" i="21" s="1"/>
  <c r="M248" i="21"/>
  <c r="X248" i="21" s="1"/>
  <c r="M240" i="21"/>
  <c r="X240" i="21" s="1"/>
  <c r="M232" i="21"/>
  <c r="X232" i="21" s="1"/>
  <c r="M224" i="21"/>
  <c r="X224" i="21" s="1"/>
  <c r="M216" i="21"/>
  <c r="X216" i="21" s="1"/>
  <c r="M208" i="21"/>
  <c r="X208" i="21" s="1"/>
  <c r="M200" i="21"/>
  <c r="X200" i="21" s="1"/>
  <c r="M192" i="21"/>
  <c r="X192" i="21" s="1"/>
  <c r="M184" i="21"/>
  <c r="X184" i="21" s="1"/>
  <c r="M176" i="21"/>
  <c r="X176" i="21" s="1"/>
  <c r="M168" i="21"/>
  <c r="X168" i="21" s="1"/>
  <c r="M160" i="21"/>
  <c r="X160" i="21" s="1"/>
  <c r="M152" i="21"/>
  <c r="X152" i="21" s="1"/>
  <c r="M144" i="21"/>
  <c r="X144" i="21" s="1"/>
  <c r="M136" i="21"/>
  <c r="X136" i="21" s="1"/>
  <c r="M128" i="21"/>
  <c r="X128" i="21" s="1"/>
  <c r="M120" i="21"/>
  <c r="X120" i="21" s="1"/>
  <c r="M375" i="21"/>
  <c r="X375" i="21" s="1"/>
  <c r="M367" i="21"/>
  <c r="X367" i="21" s="1"/>
  <c r="M359" i="21"/>
  <c r="X359" i="21" s="1"/>
  <c r="M351" i="21"/>
  <c r="X351" i="21" s="1"/>
  <c r="M343" i="21"/>
  <c r="X343" i="21" s="1"/>
  <c r="M335" i="21"/>
  <c r="X335" i="21" s="1"/>
  <c r="M327" i="21"/>
  <c r="X327" i="21" s="1"/>
  <c r="M319" i="21"/>
  <c r="X319" i="21" s="1"/>
  <c r="M311" i="21"/>
  <c r="X311" i="21" s="1"/>
  <c r="M303" i="21"/>
  <c r="X303" i="21" s="1"/>
  <c r="M295" i="21"/>
  <c r="X295" i="21" s="1"/>
  <c r="M287" i="21"/>
  <c r="X287" i="21" s="1"/>
  <c r="M279" i="21"/>
  <c r="X279" i="21" s="1"/>
  <c r="M271" i="21"/>
  <c r="X271" i="21" s="1"/>
  <c r="M263" i="21"/>
  <c r="X263" i="21" s="1"/>
  <c r="M255" i="21"/>
  <c r="X255" i="21" s="1"/>
  <c r="M247" i="21"/>
  <c r="X247" i="21" s="1"/>
  <c r="M239" i="21"/>
  <c r="X239" i="21" s="1"/>
  <c r="M231" i="21"/>
  <c r="X231" i="21" s="1"/>
  <c r="M223" i="21"/>
  <c r="X223" i="21" s="1"/>
  <c r="M215" i="21"/>
  <c r="X215" i="21" s="1"/>
  <c r="M207" i="21"/>
  <c r="X207" i="21" s="1"/>
  <c r="M199" i="21"/>
  <c r="X199" i="21" s="1"/>
  <c r="M183" i="21"/>
  <c r="X183" i="21" s="1"/>
  <c r="M175" i="21"/>
  <c r="X175" i="21" s="1"/>
  <c r="M167" i="21"/>
  <c r="X167" i="21" s="1"/>
  <c r="M159" i="21"/>
  <c r="X159" i="21" s="1"/>
  <c r="M151" i="21"/>
  <c r="X151" i="21" s="1"/>
  <c r="M143" i="21"/>
  <c r="X143" i="21" s="1"/>
  <c r="M135" i="21"/>
  <c r="X135" i="21" s="1"/>
  <c r="M127" i="21"/>
  <c r="X127" i="21" s="1"/>
  <c r="M119" i="21"/>
  <c r="X119" i="21" s="1"/>
  <c r="M374" i="21"/>
  <c r="X374" i="21" s="1"/>
  <c r="M366" i="21"/>
  <c r="X366" i="21" s="1"/>
  <c r="M358" i="21"/>
  <c r="X358" i="21" s="1"/>
  <c r="M350" i="21"/>
  <c r="X350" i="21" s="1"/>
  <c r="M342" i="21"/>
  <c r="X342" i="21" s="1"/>
  <c r="M334" i="21"/>
  <c r="X334" i="21" s="1"/>
  <c r="M326" i="21"/>
  <c r="X326" i="21" s="1"/>
  <c r="M318" i="21"/>
  <c r="X318" i="21" s="1"/>
  <c r="M310" i="21"/>
  <c r="X310" i="21" s="1"/>
  <c r="M302" i="21"/>
  <c r="X302" i="21" s="1"/>
  <c r="M294" i="21"/>
  <c r="X294" i="21" s="1"/>
  <c r="M286" i="21"/>
  <c r="X286" i="21" s="1"/>
  <c r="M278" i="21"/>
  <c r="X278" i="21" s="1"/>
  <c r="M270" i="21"/>
  <c r="X270" i="21" s="1"/>
  <c r="M262" i="21"/>
  <c r="X262" i="21" s="1"/>
  <c r="M254" i="21"/>
  <c r="X254" i="21" s="1"/>
  <c r="M246" i="21"/>
  <c r="X246" i="21" s="1"/>
  <c r="M238" i="21"/>
  <c r="X238" i="21" s="1"/>
  <c r="M230" i="21"/>
  <c r="X230" i="21" s="1"/>
  <c r="M222" i="21"/>
  <c r="X222" i="21" s="1"/>
  <c r="M214" i="21"/>
  <c r="X214" i="21" s="1"/>
  <c r="M206" i="21"/>
  <c r="X206" i="21" s="1"/>
  <c r="M198" i="21"/>
  <c r="X198" i="21" s="1"/>
  <c r="M190" i="21"/>
  <c r="X190" i="21" s="1"/>
  <c r="M182" i="21"/>
  <c r="X182" i="21" s="1"/>
  <c r="M174" i="21"/>
  <c r="X174" i="21" s="1"/>
  <c r="M166" i="21"/>
  <c r="X166" i="21" s="1"/>
  <c r="M158" i="21"/>
  <c r="X158" i="21" s="1"/>
  <c r="M150" i="21"/>
  <c r="X150" i="21" s="1"/>
  <c r="M142" i="21"/>
  <c r="X142" i="21" s="1"/>
  <c r="M134" i="21"/>
  <c r="X134" i="21" s="1"/>
  <c r="M126" i="21"/>
  <c r="X126" i="21" s="1"/>
  <c r="M118" i="21"/>
  <c r="X118" i="21" s="1"/>
  <c r="M373" i="21"/>
  <c r="X373" i="21" s="1"/>
  <c r="M365" i="21"/>
  <c r="X365" i="21" s="1"/>
  <c r="M357" i="21"/>
  <c r="X357" i="21" s="1"/>
  <c r="M349" i="21"/>
  <c r="X349" i="21" s="1"/>
  <c r="M341" i="21"/>
  <c r="X341" i="21" s="1"/>
  <c r="M333" i="21"/>
  <c r="X333" i="21" s="1"/>
  <c r="M325" i="21"/>
  <c r="X325" i="21" s="1"/>
  <c r="M317" i="21"/>
  <c r="X317" i="21" s="1"/>
  <c r="M309" i="21"/>
  <c r="X309" i="21" s="1"/>
  <c r="M301" i="21"/>
  <c r="X301" i="21" s="1"/>
  <c r="M293" i="21"/>
  <c r="X293" i="21" s="1"/>
  <c r="M285" i="21"/>
  <c r="X285" i="21" s="1"/>
  <c r="M277" i="21"/>
  <c r="X277" i="21" s="1"/>
  <c r="M269" i="21"/>
  <c r="X269" i="21" s="1"/>
  <c r="M261" i="21"/>
  <c r="X261" i="21" s="1"/>
  <c r="M253" i="21"/>
  <c r="X253" i="21" s="1"/>
  <c r="M245" i="21"/>
  <c r="X245" i="21" s="1"/>
  <c r="M237" i="21"/>
  <c r="X237" i="21" s="1"/>
  <c r="M229" i="21"/>
  <c r="X229" i="21" s="1"/>
  <c r="M221" i="21"/>
  <c r="X221" i="21" s="1"/>
  <c r="M213" i="21"/>
  <c r="X213" i="21" s="1"/>
  <c r="M205" i="21"/>
  <c r="X205" i="21" s="1"/>
  <c r="M197" i="21"/>
  <c r="X197" i="21" s="1"/>
  <c r="M189" i="21"/>
  <c r="X189" i="21" s="1"/>
  <c r="M181" i="21"/>
  <c r="X181" i="21" s="1"/>
  <c r="M173" i="21"/>
  <c r="X173" i="21" s="1"/>
  <c r="M165" i="21"/>
  <c r="X165" i="21" s="1"/>
  <c r="M157" i="21"/>
  <c r="X157" i="21" s="1"/>
  <c r="M149" i="21"/>
  <c r="X149" i="21" s="1"/>
  <c r="M141" i="21"/>
  <c r="X141" i="21" s="1"/>
  <c r="M133" i="21"/>
  <c r="X133" i="21" s="1"/>
  <c r="M125" i="21"/>
  <c r="X125" i="21" s="1"/>
  <c r="M117" i="21"/>
  <c r="X117" i="21" s="1"/>
  <c r="M372" i="21"/>
  <c r="X372" i="21" s="1"/>
  <c r="M364" i="21"/>
  <c r="X364" i="21" s="1"/>
  <c r="M356" i="21"/>
  <c r="X356" i="21" s="1"/>
  <c r="M348" i="21"/>
  <c r="X348" i="21" s="1"/>
  <c r="M340" i="21"/>
  <c r="X340" i="21" s="1"/>
  <c r="M332" i="21"/>
  <c r="X332" i="21" s="1"/>
  <c r="M324" i="21"/>
  <c r="X324" i="21" s="1"/>
  <c r="M316" i="21"/>
  <c r="X316" i="21" s="1"/>
  <c r="M308" i="21"/>
  <c r="X308" i="21" s="1"/>
  <c r="M300" i="21"/>
  <c r="X300" i="21" s="1"/>
  <c r="M292" i="21"/>
  <c r="X292" i="21" s="1"/>
  <c r="M284" i="21"/>
  <c r="X284" i="21" s="1"/>
  <c r="M276" i="21"/>
  <c r="X276" i="21" s="1"/>
  <c r="M268" i="21"/>
  <c r="X268" i="21" s="1"/>
  <c r="M260" i="21"/>
  <c r="X260" i="21" s="1"/>
  <c r="M252" i="21"/>
  <c r="X252" i="21" s="1"/>
  <c r="M244" i="21"/>
  <c r="X244" i="21" s="1"/>
  <c r="M236" i="21"/>
  <c r="X236" i="21" s="1"/>
  <c r="M228" i="21"/>
  <c r="X228" i="21" s="1"/>
  <c r="M220" i="21"/>
  <c r="X220" i="21" s="1"/>
  <c r="M212" i="21"/>
  <c r="X212" i="21" s="1"/>
  <c r="M204" i="21"/>
  <c r="X204" i="21" s="1"/>
  <c r="M196" i="21"/>
  <c r="X196" i="21" s="1"/>
  <c r="M188" i="21"/>
  <c r="X188" i="21" s="1"/>
  <c r="M180" i="21"/>
  <c r="X180" i="21" s="1"/>
  <c r="M172" i="21"/>
  <c r="X172" i="21" s="1"/>
  <c r="M164" i="21"/>
  <c r="X164" i="21" s="1"/>
  <c r="M156" i="21"/>
  <c r="X156" i="21" s="1"/>
  <c r="M148" i="21"/>
  <c r="X148" i="21" s="1"/>
  <c r="M140" i="21"/>
  <c r="X140" i="21" s="1"/>
  <c r="M132" i="21"/>
  <c r="X132" i="21" s="1"/>
  <c r="M124" i="21"/>
  <c r="X124" i="21" s="1"/>
  <c r="BO28" i="23" l="1"/>
  <c r="BO25" i="23"/>
  <c r="BO26" i="23"/>
  <c r="BO21" i="23"/>
  <c r="BO20" i="23"/>
  <c r="BQ20" i="23" s="1"/>
  <c r="BS20" i="23" s="1"/>
  <c r="BJ27" i="23"/>
  <c r="BN27" i="23"/>
  <c r="BO27" i="23" s="1"/>
  <c r="BO23" i="23"/>
  <c r="BO24" i="23"/>
  <c r="BT22" i="23"/>
  <c r="BT24" i="23"/>
  <c r="BT25" i="23"/>
  <c r="BT23" i="23"/>
  <c r="BV22" i="23"/>
  <c r="BV24" i="23"/>
  <c r="BV23" i="23"/>
  <c r="BV25" i="23"/>
  <c r="BP26" i="23"/>
  <c r="BK26" i="23"/>
  <c r="BK28" i="23"/>
  <c r="BQ28" i="23" s="1"/>
  <c r="BS28" i="23" s="1"/>
  <c r="BR28" i="23" s="1"/>
  <c r="BK27" i="23"/>
  <c r="BH21" i="23"/>
  <c r="BH20" i="23"/>
  <c r="BW25" i="23" l="1"/>
  <c r="BU25" i="23"/>
  <c r="BW24" i="23"/>
  <c r="BU24" i="23"/>
  <c r="BW22" i="23"/>
  <c r="BU22" i="23"/>
  <c r="BW23" i="23"/>
  <c r="BU23" i="23"/>
  <c r="BI21" i="23"/>
  <c r="BI20" i="23"/>
  <c r="BT28" i="23"/>
  <c r="BQ27" i="23"/>
  <c r="BQ26" i="23"/>
  <c r="BS26" i="23" s="1"/>
  <c r="BR26" i="23" s="1"/>
  <c r="BV20" i="23"/>
  <c r="BV21" i="23"/>
  <c r="BP27" i="23"/>
  <c r="BW28" i="23" l="1"/>
  <c r="BU28" i="23"/>
  <c r="BT20" i="23"/>
  <c r="BT21" i="23"/>
  <c r="BS27" i="23"/>
  <c r="BT27" i="23" s="1"/>
  <c r="BT26" i="23"/>
  <c r="BW21" i="23" l="1"/>
  <c r="BU21" i="23"/>
  <c r="BW26" i="23"/>
  <c r="BU26" i="23"/>
  <c r="BW27" i="23"/>
  <c r="BU27" i="23"/>
  <c r="BW20" i="23"/>
  <c r="BU20" i="23"/>
  <c r="BU18" i="23" s="1"/>
</calcChain>
</file>

<file path=xl/sharedStrings.xml><?xml version="1.0" encoding="utf-8"?>
<sst xmlns="http://schemas.openxmlformats.org/spreadsheetml/2006/main" count="8733" uniqueCount="176">
  <si>
    <t>Date</t>
  </si>
  <si>
    <t>Instrument</t>
  </si>
  <si>
    <t>External id</t>
  </si>
  <si>
    <t>USDEUR 17-Oct-11</t>
  </si>
  <si>
    <t>Currency-Future-EUR-USD-PostDelivery-0001</t>
  </si>
  <si>
    <t>Currency-Future-EUR-USD-PostDelivery-0002</t>
  </si>
  <si>
    <t>Currency-Future-EUR-USD-PostDelivery-0003</t>
  </si>
  <si>
    <t>NOKUSD 17-Oct-11</t>
  </si>
  <si>
    <t>Currency-Future-USD-NOK-PostDelivery-0001</t>
  </si>
  <si>
    <t>Currency-Future-USD-NOK-PostDelivery-0002</t>
  </si>
  <si>
    <t>Currency-Future-USD-NOK-PostDelivery-0003</t>
  </si>
  <si>
    <t>GBPEUR 17-Oct-11</t>
  </si>
  <si>
    <t>Currency-Future-EUR-GBP-PostDelivery-0001</t>
  </si>
  <si>
    <t>Currency-Future-EUR-GBP-PostDelivery-0002</t>
  </si>
  <si>
    <t>USDEUR 14-Nov-11</t>
  </si>
  <si>
    <t>Currency-Future-EUR-USD-OnDelivery-0001</t>
  </si>
  <si>
    <t>Currency-Future-EUR-USD-OnDelivery-0002</t>
  </si>
  <si>
    <t>Currency-Future-EUR-USD-OnDelivery-0003</t>
  </si>
  <si>
    <t>NOKUSD 14-Nov-11</t>
  </si>
  <si>
    <t>Currency-Future-USD-NOK-OnDelivery-0001</t>
  </si>
  <si>
    <t>Currency-Future-USD-NOK-OnDelivery-0002</t>
  </si>
  <si>
    <t>GBPEUR 14-Nov-11</t>
  </si>
  <si>
    <t>Currency-Future-EUR-GBP-OnDelivery-0001</t>
  </si>
  <si>
    <t>Currency-Future-EUR-GBP-OnDelivery-0002</t>
  </si>
  <si>
    <t>Currency-Future-EUR-GBP-OnDelivery-0003</t>
  </si>
  <si>
    <t>USDEUR 19-Mar-12</t>
  </si>
  <si>
    <t>Currency-Future-EUR-USD-PreDelivery-0001</t>
  </si>
  <si>
    <t>Currency-Future-EUR-USD-PreDelivery-0002</t>
  </si>
  <si>
    <t>NOKUSD 19-Mar-12</t>
  </si>
  <si>
    <t>Currency-Future-USD-NOK-PreDelivery-0001</t>
  </si>
  <si>
    <t>Currency-Future-USD-NOK-PreDelivery-0002</t>
  </si>
  <si>
    <t>Currency-Future-USD-NOK-PreDelivery-0003</t>
  </si>
  <si>
    <t>GBPEUR 19-Mar-12</t>
  </si>
  <si>
    <t>Currency-Future-EUR-GBP-PreDelivery-0001</t>
  </si>
  <si>
    <t>Currency-Future-EUR-GBP-PreDelivery-0002</t>
  </si>
  <si>
    <t>Currency-Future-EUR-GBP-PreDelivery-0003</t>
  </si>
  <si>
    <t>TradeDate</t>
  </si>
  <si>
    <t>Price</t>
  </si>
  <si>
    <t>ProductName</t>
  </si>
  <si>
    <t>Value</t>
  </si>
  <si>
    <t>EURGBP 14-Nov-11</t>
  </si>
  <si>
    <t>EURGBP 17-Oct-11</t>
  </si>
  <si>
    <t>EURGBP 19-Mar-12</t>
  </si>
  <si>
    <t>EURUSD 14-Nov-11</t>
  </si>
  <si>
    <t>EURUSD 17-Oct-11</t>
  </si>
  <si>
    <t>EURUSD 19-Mar-12</t>
  </si>
  <si>
    <t>USDNOK 14-Nov-11</t>
  </si>
  <si>
    <t>USDNOK 17-Oct-11</t>
  </si>
  <si>
    <t>USDNOK 19-Mar-12</t>
  </si>
  <si>
    <t>Q</t>
  </si>
  <si>
    <t>ActualName</t>
  </si>
  <si>
    <t>Row Labels</t>
  </si>
  <si>
    <t>Grand Total</t>
  </si>
  <si>
    <t>Sum of Value</t>
  </si>
  <si>
    <t>Column Labels</t>
  </si>
  <si>
    <t>CashFlowDate</t>
  </si>
  <si>
    <t>ContractType</t>
  </si>
  <si>
    <t>ValueType</t>
  </si>
  <si>
    <t>PortfolioId</t>
  </si>
  <si>
    <t>Currency</t>
  </si>
  <si>
    <t>CashFlowValue</t>
  </si>
  <si>
    <t>Resolution</t>
  </si>
  <si>
    <t>InstrumentType</t>
  </si>
  <si>
    <t>InstrumentName</t>
  </si>
  <si>
    <t>ExternalId</t>
  </si>
  <si>
    <t>HI</t>
  </si>
  <si>
    <t>GBP</t>
  </si>
  <si>
    <t>daily</t>
  </si>
  <si>
    <t>Future</t>
  </si>
  <si>
    <t>TR</t>
  </si>
  <si>
    <t>USD</t>
  </si>
  <si>
    <t>NOK</t>
  </si>
  <si>
    <t>KEY</t>
  </si>
  <si>
    <t>LastTradeDate</t>
  </si>
  <si>
    <t>Base</t>
  </si>
  <si>
    <t>Cross</t>
  </si>
  <si>
    <t>EURNOK</t>
  </si>
  <si>
    <t>USDNOK</t>
  </si>
  <si>
    <t>EURUSD</t>
  </si>
  <si>
    <t>EURGBP</t>
  </si>
  <si>
    <t>ok</t>
  </si>
  <si>
    <t>Error</t>
  </si>
  <si>
    <t>CFDate</t>
  </si>
  <si>
    <t>ExtId</t>
  </si>
  <si>
    <t>CrossCurrency</t>
  </si>
  <si>
    <t>Key</t>
  </si>
  <si>
    <t>GBPEUR</t>
  </si>
  <si>
    <t>USDEUR</t>
  </si>
  <si>
    <t>NOKEUR</t>
  </si>
  <si>
    <t>Settlement Value</t>
  </si>
  <si>
    <t>EUR Value</t>
  </si>
  <si>
    <t>EUR</t>
  </si>
  <si>
    <t>NOKKEY</t>
  </si>
  <si>
    <t>NOK Value</t>
  </si>
  <si>
    <t>Portfolioname</t>
  </si>
  <si>
    <t>Loadtype</t>
  </si>
  <si>
    <t>DeliveryType</t>
  </si>
  <si>
    <t>PriceBasis</t>
  </si>
  <si>
    <t>Period</t>
  </si>
  <si>
    <t>Product</t>
  </si>
  <si>
    <t>PriceSource</t>
  </si>
  <si>
    <t>Timezone</t>
  </si>
  <si>
    <t>CurrencySource</t>
  </si>
  <si>
    <t>Commodity</t>
  </si>
  <si>
    <t>ExecutionVenue</t>
  </si>
  <si>
    <t>GroupField1</t>
  </si>
  <si>
    <t>GroupField2</t>
  </si>
  <si>
    <t>GroupField3</t>
  </si>
  <si>
    <t>FromDate</t>
  </si>
  <si>
    <t>ToDate</t>
  </si>
  <si>
    <t>PosStatus</t>
  </si>
  <si>
    <t>TradePL</t>
  </si>
  <si>
    <t>RealizedPL</t>
  </si>
  <si>
    <t>UnrealizedPL</t>
  </si>
  <si>
    <t>NetPL</t>
  </si>
  <si>
    <t>GrossValue</t>
  </si>
  <si>
    <t>MtmValue</t>
  </si>
  <si>
    <t>CFstoDate</t>
  </si>
  <si>
    <t>FwdCFs</t>
  </si>
  <si>
    <t>NetCfs</t>
  </si>
  <si>
    <t>ExpMWyr</t>
  </si>
  <si>
    <t>ExpMWh</t>
  </si>
  <si>
    <t>FeesPaid</t>
  </si>
  <si>
    <t>QTY</t>
  </si>
  <si>
    <t>MinVol</t>
  </si>
  <si>
    <t>MaxVol</t>
  </si>
  <si>
    <t>UsedVol</t>
  </si>
  <si>
    <t>Hours</t>
  </si>
  <si>
    <t>DeltaQuantity</t>
  </si>
  <si>
    <t>Expiry</t>
  </si>
  <si>
    <t>Strike</t>
  </si>
  <si>
    <t>Gamma</t>
  </si>
  <si>
    <t>Theta</t>
  </si>
  <si>
    <t>Vega</t>
  </si>
  <si>
    <t>Rho</t>
  </si>
  <si>
    <t>Delta</t>
  </si>
  <si>
    <t>BookPrice</t>
  </si>
  <si>
    <t>BookValue</t>
  </si>
  <si>
    <t>MarketPrice</t>
  </si>
  <si>
    <t>UnderlyingPrice</t>
  </si>
  <si>
    <t>Volatility</t>
  </si>
  <si>
    <t>0163 Currency-Future</t>
  </si>
  <si>
    <t>Financial</t>
  </si>
  <si>
    <t>Other Period</t>
  </si>
  <si>
    <t xml:space="preserve">Other Period - </t>
  </si>
  <si>
    <t>ECS Curve</t>
  </si>
  <si>
    <t>CET</t>
  </si>
  <si>
    <t>Viz</t>
  </si>
  <si>
    <t>CME</t>
  </si>
  <si>
    <t>Active</t>
  </si>
  <si>
    <t>Expired</t>
  </si>
  <si>
    <t>RealName</t>
  </si>
  <si>
    <t>MaxTradeDateInPos</t>
  </si>
  <si>
    <t>Max tradedate query</t>
  </si>
  <si>
    <t xml:space="preserve">TradePL </t>
  </si>
  <si>
    <t>LTD</t>
  </si>
  <si>
    <t>DD</t>
  </si>
  <si>
    <t>-QLTD</t>
  </si>
  <si>
    <t>MaxTradeDateFX</t>
  </si>
  <si>
    <t>TradePLError</t>
  </si>
  <si>
    <t>Reportdate</t>
  </si>
  <si>
    <t>SettlementPriceReportDate</t>
  </si>
  <si>
    <t>SettlementDateFXCross</t>
  </si>
  <si>
    <t>SettlementDateFXBase</t>
  </si>
  <si>
    <t>RC</t>
  </si>
  <si>
    <t>RealizedPLError</t>
  </si>
  <si>
    <t>FinalSettlmentCross</t>
  </si>
  <si>
    <t>FinalSettlementBase</t>
  </si>
  <si>
    <t>FinalSettlementBase RC</t>
  </si>
  <si>
    <t>FinalSettelmentCross RC</t>
  </si>
  <si>
    <t>FinalSettlementPL</t>
  </si>
  <si>
    <t>SettlmentPL</t>
  </si>
  <si>
    <t>Settlement PL RC</t>
  </si>
  <si>
    <t xml:space="preserve">
select ii.InstrumentName,ii.MaxTradeDate,t.Price,t.externalId from transactions t
join
(select i.instrumentId, i.InstrumentName, max(tt.TradeDate) as MaxTradeDate from instruments i
join transactions tt
on tt.InstrumentId=i.InstrumentId
where i.InstrumentId in(
select InstrumentId from transactions t
where t.ExternalId like 'currency%')
group by i.InstrumentId, i.InstrumentName
--end
) ii
on t.InstrumentId=ii.InstrumentId
and t.TradeDate=ii.MaxTradeDate
and t.id % 2 =1
order by case
when ii.InstrumentName='NOKUSD 14-Nov-11' THEN '1'
when ii.InstrumentName='GBPEUR 14-Nov-11' THEN '2'
when ii.InstrumentName='USDEUR 14-Nov-11' THEN '3'
when ii.InstrumentName='NOKUSD 19-Mar-12' THEN '4'
when ii.InstrumentName='GBPEUR 19-Mar-12' THEN '5'
when ii.InstrumentName='USDEUR 19-Mar-12' THEN '6'
when ii.InstrumentName='NOKUSD 17-Oct-11' THEN '7'
when ii.InstrumentName='GBPEUR 17-Oct-11' THEN '8'
when ii.InstrumentName='USDEUR 17-Oct-11' THEN '9'
else ii.InstrumentName
end
</t>
  </si>
  <si>
    <t>Open Pos Ext id</t>
  </si>
  <si>
    <t>Net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</si>
</sst>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4" fontId="0" fillId="0" borderId="0" xfId="0" applyNumberFormat="1"/>
    <xf numFmtId="49" fontId="16" fillId="0" borderId="0" xfId="0" applyNumberFormat="1" applyFont="1"/>
    <xf numFmtId="14" fontId="0" fillId="0" borderId="0" xfId="0" applyNumberFormat="1"/>
    <xf numFmtId="0" fontId="0" fillId="0" borderId="0" xfId="0" applyNumberFormat="1"/>
    <xf numFmtId="15" fontId="0" fillId="0" borderId="0" xfId="0" applyNumberFormat="1"/>
    <xf numFmtId="0" fontId="0" fillId="0" borderId="0" xfId="0"/>
    <xf numFmtId="14" fontId="16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16" fillId="0" borderId="0" xfId="0" applyNumberFormat="1" applyFont="1"/>
    <xf numFmtId="14" fontId="0" fillId="0" borderId="0" xfId="0" applyNumberFormat="1"/>
    <xf numFmtId="0" fontId="0" fillId="0" borderId="0" xfId="0" pivotButton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0" xfId="0" applyNumberFormat="1" applyFont="1" applyFill="1" applyBorder="1"/>
    <xf numFmtId="0" fontId="0" fillId="33" borderId="11" xfId="0" applyFont="1" applyFill="1" applyBorder="1"/>
    <xf numFmtId="14" fontId="0" fillId="0" borderId="10" xfId="0" applyNumberFormat="1" applyFont="1" applyBorder="1"/>
    <xf numFmtId="0" fontId="0" fillId="0" borderId="11" xfId="0" applyFont="1" applyBorder="1"/>
    <xf numFmtId="0" fontId="13" fillId="34" borderId="12" xfId="0" applyFont="1" applyFill="1" applyBorder="1"/>
    <xf numFmtId="0" fontId="0" fillId="33" borderId="12" xfId="0" applyFont="1" applyFill="1" applyBorder="1"/>
    <xf numFmtId="0" fontId="0" fillId="0" borderId="12" xfId="0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4" fontId="0" fillId="0" borderId="0" xfId="0" applyNumberFormat="1"/>
    <xf numFmtId="0" fontId="0" fillId="0" borderId="0" xfId="0"/>
    <xf numFmtId="0" fontId="0" fillId="35" borderId="0" xfId="0" applyFill="1"/>
    <xf numFmtId="0" fontId="0" fillId="0" borderId="0" xfId="0"/>
    <xf numFmtId="0" fontId="0" fillId="0" borderId="0" xfId="0"/>
    <xf numFmtId="49" fontId="16" fillId="0" borderId="0" xfId="0" applyNumberFormat="1" applyFont="1"/>
    <xf numFmtId="14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14" fontId="16" fillId="0" borderId="0" xfId="0" applyNumberFormat="1" applyFont="1"/>
    <xf numFmtId="14" fontId="0" fillId="0" borderId="0" xfId="0" applyNumberFormat="1"/>
    <xf numFmtId="0" fontId="0" fillId="0" borderId="0" xfId="0"/>
    <xf numFmtId="0" fontId="0" fillId="35" borderId="0" xfId="0" applyFill="1"/>
    <xf numFmtId="14" fontId="0" fillId="35" borderId="0" xfId="0" applyNumberFormat="1" applyFill="1"/>
    <xf numFmtId="0" fontId="0" fillId="37" borderId="0" xfId="0" applyFill="1"/>
    <xf numFmtId="0" fontId="13" fillId="34" borderId="0" xfId="0" applyFont="1" applyFill="1" applyBorder="1"/>
    <xf numFmtId="0" fontId="0" fillId="33" borderId="0" xfId="0" applyFont="1" applyFill="1" applyBorder="1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35" borderId="0" xfId="0" applyFill="1"/>
    <xf numFmtId="14" fontId="0" fillId="35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0" fontId="0" fillId="0" borderId="0" xfId="0"/>
    <xf numFmtId="43" fontId="0" fillId="0" borderId="0" xfId="1" applyFont="1"/>
    <xf numFmtId="0" fontId="0" fillId="0" borderId="0" xfId="0" quotePrefix="1"/>
    <xf numFmtId="14" fontId="0" fillId="37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14" fontId="0" fillId="0" borderId="0" xfId="0" applyNumberFormat="1"/>
    <xf numFmtId="49" fontId="16" fillId="0" borderId="0" xfId="0" applyNumberFormat="1" applyFont="1"/>
    <xf numFmtId="0" fontId="0" fillId="37" borderId="0" xfId="0" applyNumberFormat="1" applyFill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Watanabe" refreshedDate="42265.637808449072" createdVersion="5" refreshedVersion="5" minRefreshableVersion="3" recordCount="720">
  <cacheSource type="consolidation">
    <consolidation autoPage="0">
      <rangeSets count="1">
        <rangeSet ref="L15:AJ45" sheet="Settlement"/>
      </rangeSets>
    </consolidation>
  </cacheSource>
  <cacheFields count="3">
    <cacheField name="Row" numFmtId="0">
      <sharedItems containsSemiMixedTypes="0" containsNonDate="0" containsDate="1" containsString="0" minDate="2011-10-03T00:00:00" maxDate="2011-11-15T00:00:00" count="30">
        <d v="2011-10-03T00:00:00"/>
        <d v="2011-10-04T00:00:00"/>
        <d v="2011-10-05T00:00:00"/>
        <d v="2011-10-06T00:00:00"/>
        <d v="2011-10-07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</sharedItems>
    </cacheField>
    <cacheField name="Column" numFmtId="0">
      <sharedItems count="24">
        <s v="Currency-Future-EUR-USD-PostDelivery-0001"/>
        <s v="Currency-Future-EUR-USD-PostDelivery-0002"/>
        <s v="Currency-Future-EUR-USD-PostDelivery-0003"/>
        <s v="Currency-Future-USD-NOK-PostDelivery-0001"/>
        <s v="Currency-Future-USD-NOK-PostDelivery-0002"/>
        <s v="Currency-Future-USD-NOK-PostDelivery-0003"/>
        <s v="Currency-Future-EUR-GBP-PostDelivery-0001"/>
        <s v="Currency-Future-EUR-GBP-PostDelivery-0002"/>
        <s v="Currency-Future-EUR-USD-OnDelivery-0001"/>
        <s v="Currency-Future-EUR-USD-OnDelivery-0002"/>
        <s v="Currency-Future-EUR-USD-OnDelivery-0003"/>
        <s v="Currency-Future-USD-NOK-OnDelivery-0001"/>
        <s v="Currency-Future-USD-NOK-OnDelivery-0002"/>
        <s v="Currency-Future-EUR-GBP-OnDelivery-0001"/>
        <s v="Currency-Future-EUR-GBP-OnDelivery-0002"/>
        <s v="Currency-Future-EUR-GBP-OnDelivery-0003"/>
        <s v="Currency-Future-EUR-USD-PreDelivery-0001"/>
        <s v="Currency-Future-EUR-USD-PreDelivery-0002"/>
        <s v="Currency-Future-USD-NOK-PreDelivery-0001"/>
        <s v="Currency-Future-USD-NOK-PreDelivery-0002"/>
        <s v="Currency-Future-USD-NOK-PreDelivery-0003"/>
        <s v="Currency-Future-EUR-GBP-PreDelivery-0001"/>
        <s v="Currency-Future-EUR-GBP-PreDelivery-0002"/>
        <s v="Currency-Future-EUR-GBP-PreDelivery-0003"/>
      </sharedItems>
    </cacheField>
    <cacheField name="Value" numFmtId="0">
      <sharedItems containsSemiMixedTypes="0" containsString="0" containsNumber="1" minValue="-2389500" maxValue="2520500.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x v="0"/>
    <x v="0"/>
    <n v="-139999.99999999985"/>
  </r>
  <r>
    <x v="0"/>
    <x v="1"/>
    <n v="0"/>
  </r>
  <r>
    <x v="0"/>
    <x v="2"/>
    <n v="0"/>
  </r>
  <r>
    <x v="0"/>
    <x v="3"/>
    <n v="-1255199.9999999995"/>
  </r>
  <r>
    <x v="0"/>
    <x v="4"/>
    <n v="0"/>
  </r>
  <r>
    <x v="0"/>
    <x v="5"/>
    <n v="0"/>
  </r>
  <r>
    <x v="0"/>
    <x v="6"/>
    <n v="-3249.9999999999195"/>
  </r>
  <r>
    <x v="0"/>
    <x v="7"/>
    <n v="0"/>
  </r>
  <r>
    <x v="0"/>
    <x v="8"/>
    <n v="-138124.99999999977"/>
  </r>
  <r>
    <x v="0"/>
    <x v="9"/>
    <n v="0"/>
  </r>
  <r>
    <x v="0"/>
    <x v="10"/>
    <n v="0"/>
  </r>
  <r>
    <x v="0"/>
    <x v="11"/>
    <n v="-1253699.9999999993"/>
  </r>
  <r>
    <x v="0"/>
    <x v="12"/>
    <n v="0"/>
  </r>
  <r>
    <x v="0"/>
    <x v="13"/>
    <n v="-1374.9999999999873"/>
  </r>
  <r>
    <x v="0"/>
    <x v="14"/>
    <n v="0"/>
  </r>
  <r>
    <x v="0"/>
    <x v="15"/>
    <n v="0"/>
  </r>
  <r>
    <x v="0"/>
    <x v="16"/>
    <n v="-137124.99999999988"/>
  </r>
  <r>
    <x v="0"/>
    <x v="17"/>
    <n v="0"/>
  </r>
  <r>
    <x v="0"/>
    <x v="18"/>
    <n v="-1252899.9999999995"/>
  </r>
  <r>
    <x v="0"/>
    <x v="19"/>
    <n v="0"/>
  </r>
  <r>
    <x v="0"/>
    <x v="20"/>
    <n v="0"/>
  </r>
  <r>
    <x v="0"/>
    <x v="21"/>
    <n v="-374.99999999995867"/>
  </r>
  <r>
    <x v="0"/>
    <x v="22"/>
    <n v="0"/>
  </r>
  <r>
    <x v="0"/>
    <x v="23"/>
    <n v="0"/>
  </r>
  <r>
    <x v="1"/>
    <x v="0"/>
    <n v="-15249.999999999985"/>
  </r>
  <r>
    <x v="1"/>
    <x v="1"/>
    <n v="0"/>
  </r>
  <r>
    <x v="1"/>
    <x v="2"/>
    <n v="0"/>
  </r>
  <r>
    <x v="1"/>
    <x v="3"/>
    <n v="88400.000000000029"/>
  </r>
  <r>
    <x v="1"/>
    <x v="4"/>
    <n v="0"/>
  </r>
  <r>
    <x v="1"/>
    <x v="5"/>
    <n v="0"/>
  </r>
  <r>
    <x v="1"/>
    <x v="6"/>
    <n v="-1499.9999999999736"/>
  </r>
  <r>
    <x v="1"/>
    <x v="7"/>
    <n v="0"/>
  </r>
  <r>
    <x v="1"/>
    <x v="8"/>
    <n v="-15249.999999999985"/>
  </r>
  <r>
    <x v="1"/>
    <x v="9"/>
    <n v="0"/>
  </r>
  <r>
    <x v="1"/>
    <x v="10"/>
    <n v="0"/>
  </r>
  <r>
    <x v="1"/>
    <x v="11"/>
    <n v="88400.000000000029"/>
  </r>
  <r>
    <x v="1"/>
    <x v="12"/>
    <n v="0"/>
  </r>
  <r>
    <x v="1"/>
    <x v="13"/>
    <n v="-1499.9999999999736"/>
  </r>
  <r>
    <x v="1"/>
    <x v="14"/>
    <n v="0"/>
  </r>
  <r>
    <x v="1"/>
    <x v="15"/>
    <n v="0"/>
  </r>
  <r>
    <x v="1"/>
    <x v="16"/>
    <n v="-15249.999999999985"/>
  </r>
  <r>
    <x v="1"/>
    <x v="17"/>
    <n v="0"/>
  </r>
  <r>
    <x v="1"/>
    <x v="18"/>
    <n v="88400.000000000029"/>
  </r>
  <r>
    <x v="1"/>
    <x v="19"/>
    <n v="0"/>
  </r>
  <r>
    <x v="1"/>
    <x v="20"/>
    <n v="0"/>
  </r>
  <r>
    <x v="1"/>
    <x v="21"/>
    <n v="-1499.9999999999736"/>
  </r>
  <r>
    <x v="1"/>
    <x v="22"/>
    <n v="0"/>
  </r>
  <r>
    <x v="1"/>
    <x v="23"/>
    <n v="0"/>
  </r>
  <r>
    <x v="2"/>
    <x v="0"/>
    <n v="14500.000000000069"/>
  </r>
  <r>
    <x v="2"/>
    <x v="1"/>
    <n v="0"/>
  </r>
  <r>
    <x v="2"/>
    <x v="2"/>
    <n v="0"/>
  </r>
  <r>
    <x v="2"/>
    <x v="3"/>
    <n v="-80799.999999999985"/>
  </r>
  <r>
    <x v="2"/>
    <x v="4"/>
    <n v="0"/>
  </r>
  <r>
    <x v="2"/>
    <x v="5"/>
    <n v="0"/>
  </r>
  <r>
    <x v="2"/>
    <x v="6"/>
    <n v="4124.9999999999618"/>
  </r>
  <r>
    <x v="2"/>
    <x v="7"/>
    <n v="0"/>
  </r>
  <r>
    <x v="2"/>
    <x v="8"/>
    <n v="14499.999999999791"/>
  </r>
  <r>
    <x v="2"/>
    <x v="9"/>
    <n v="0"/>
  </r>
  <r>
    <x v="2"/>
    <x v="10"/>
    <n v="0"/>
  </r>
  <r>
    <x v="2"/>
    <x v="11"/>
    <n v="-80799.999999999985"/>
  </r>
  <r>
    <x v="2"/>
    <x v="12"/>
    <n v="0"/>
  </r>
  <r>
    <x v="2"/>
    <x v="13"/>
    <n v="4124.9999999999618"/>
  </r>
  <r>
    <x v="2"/>
    <x v="14"/>
    <n v="0"/>
  </r>
  <r>
    <x v="2"/>
    <x v="15"/>
    <n v="0"/>
  </r>
  <r>
    <x v="2"/>
    <x v="16"/>
    <n v="14500.000000000069"/>
  </r>
  <r>
    <x v="2"/>
    <x v="17"/>
    <n v="0"/>
  </r>
  <r>
    <x v="2"/>
    <x v="18"/>
    <n v="-80799.999999999985"/>
  </r>
  <r>
    <x v="2"/>
    <x v="19"/>
    <n v="0"/>
  </r>
  <r>
    <x v="2"/>
    <x v="20"/>
    <n v="0"/>
  </r>
  <r>
    <x v="2"/>
    <x v="21"/>
    <n v="4124.9999999999618"/>
  </r>
  <r>
    <x v="2"/>
    <x v="22"/>
    <n v="0"/>
  </r>
  <r>
    <x v="2"/>
    <x v="23"/>
    <n v="0"/>
  </r>
  <r>
    <x v="3"/>
    <x v="0"/>
    <n v="1374.9999999998486"/>
  </r>
  <r>
    <x v="3"/>
    <x v="1"/>
    <n v="0"/>
  </r>
  <r>
    <x v="3"/>
    <x v="2"/>
    <n v="0"/>
  </r>
  <r>
    <x v="3"/>
    <x v="3"/>
    <n v="15899.99999999936"/>
  </r>
  <r>
    <x v="3"/>
    <x v="4"/>
    <n v="0"/>
  </r>
  <r>
    <x v="3"/>
    <x v="5"/>
    <n v="0"/>
  </r>
  <r>
    <x v="3"/>
    <x v="6"/>
    <n v="10624.99999999994"/>
  </r>
  <r>
    <x v="3"/>
    <x v="7"/>
    <n v="0"/>
  </r>
  <r>
    <x v="3"/>
    <x v="8"/>
    <n v="1375.0000000001262"/>
  </r>
  <r>
    <x v="3"/>
    <x v="9"/>
    <n v="0"/>
  </r>
  <r>
    <x v="3"/>
    <x v="10"/>
    <n v="0"/>
  </r>
  <r>
    <x v="3"/>
    <x v="11"/>
    <n v="15899.99999999936"/>
  </r>
  <r>
    <x v="3"/>
    <x v="12"/>
    <n v="0"/>
  </r>
  <r>
    <x v="3"/>
    <x v="13"/>
    <n v="10625.000000000078"/>
  </r>
  <r>
    <x v="3"/>
    <x v="14"/>
    <n v="0"/>
  </r>
  <r>
    <x v="3"/>
    <x v="15"/>
    <n v="0"/>
  </r>
  <r>
    <x v="3"/>
    <x v="16"/>
    <n v="1374.9999999998486"/>
  </r>
  <r>
    <x v="3"/>
    <x v="17"/>
    <n v="0"/>
  </r>
  <r>
    <x v="3"/>
    <x v="18"/>
    <n v="15899.99999999936"/>
  </r>
  <r>
    <x v="3"/>
    <x v="19"/>
    <n v="0"/>
  </r>
  <r>
    <x v="3"/>
    <x v="20"/>
    <n v="0"/>
  </r>
  <r>
    <x v="3"/>
    <x v="21"/>
    <n v="10625.000000000078"/>
  </r>
  <r>
    <x v="3"/>
    <x v="22"/>
    <n v="0"/>
  </r>
  <r>
    <x v="3"/>
    <x v="23"/>
    <n v="0"/>
  </r>
  <r>
    <x v="4"/>
    <x v="0"/>
    <n v="18750.000000000156"/>
  </r>
  <r>
    <x v="4"/>
    <x v="1"/>
    <n v="0"/>
  </r>
  <r>
    <x v="4"/>
    <x v="2"/>
    <n v="0"/>
  </r>
  <r>
    <x v="4"/>
    <x v="3"/>
    <n v="-91599.99999999968"/>
  </r>
  <r>
    <x v="4"/>
    <x v="4"/>
    <n v="0"/>
  </r>
  <r>
    <x v="4"/>
    <x v="5"/>
    <n v="0"/>
  </r>
  <r>
    <x v="4"/>
    <x v="6"/>
    <n v="-5249.9999999999773"/>
  </r>
  <r>
    <x v="4"/>
    <x v="7"/>
    <n v="0"/>
  </r>
  <r>
    <x v="4"/>
    <x v="8"/>
    <n v="18749.999999999876"/>
  </r>
  <r>
    <x v="4"/>
    <x v="9"/>
    <n v="0"/>
  </r>
  <r>
    <x v="4"/>
    <x v="10"/>
    <n v="0"/>
  </r>
  <r>
    <x v="4"/>
    <x v="11"/>
    <n v="-91599.99999999968"/>
  </r>
  <r>
    <x v="4"/>
    <x v="12"/>
    <n v="0"/>
  </r>
  <r>
    <x v="4"/>
    <x v="13"/>
    <n v="-5249.9999999999773"/>
  </r>
  <r>
    <x v="4"/>
    <x v="14"/>
    <n v="0"/>
  </r>
  <r>
    <x v="4"/>
    <x v="15"/>
    <n v="0"/>
  </r>
  <r>
    <x v="4"/>
    <x v="16"/>
    <n v="18750.000000000156"/>
  </r>
  <r>
    <x v="4"/>
    <x v="17"/>
    <n v="0"/>
  </r>
  <r>
    <x v="4"/>
    <x v="18"/>
    <n v="-91599.99999999968"/>
  </r>
  <r>
    <x v="4"/>
    <x v="19"/>
    <n v="0"/>
  </r>
  <r>
    <x v="4"/>
    <x v="20"/>
    <n v="0"/>
  </r>
  <r>
    <x v="4"/>
    <x v="21"/>
    <n v="-5250.0000000001155"/>
  </r>
  <r>
    <x v="4"/>
    <x v="22"/>
    <n v="0"/>
  </r>
  <r>
    <x v="4"/>
    <x v="23"/>
    <n v="0"/>
  </r>
  <r>
    <x v="5"/>
    <x v="0"/>
    <n v="14624.999999999776"/>
  </r>
  <r>
    <x v="5"/>
    <x v="1"/>
    <n v="122625.0000000001"/>
  </r>
  <r>
    <x v="5"/>
    <x v="2"/>
    <n v="0"/>
  </r>
  <r>
    <x v="5"/>
    <x v="3"/>
    <n v="-76900.000000000189"/>
  </r>
  <r>
    <x v="5"/>
    <x v="4"/>
    <n v="2400200.0000000009"/>
  </r>
  <r>
    <x v="5"/>
    <x v="5"/>
    <n v="0"/>
  </r>
  <r>
    <x v="5"/>
    <x v="6"/>
    <n v="5000.0000000000045"/>
  </r>
  <r>
    <x v="5"/>
    <x v="7"/>
    <n v="0"/>
  </r>
  <r>
    <x v="5"/>
    <x v="8"/>
    <n v="14625.000000000055"/>
  </r>
  <r>
    <x v="5"/>
    <x v="9"/>
    <n v="120750.00000000003"/>
  </r>
  <r>
    <x v="5"/>
    <x v="10"/>
    <n v="0"/>
  </r>
  <r>
    <x v="5"/>
    <x v="11"/>
    <n v="-76900.000000000189"/>
  </r>
  <r>
    <x v="5"/>
    <x v="12"/>
    <n v="2398700.0000000009"/>
  </r>
  <r>
    <x v="5"/>
    <x v="13"/>
    <n v="5000.0000000000045"/>
  </r>
  <r>
    <x v="5"/>
    <x v="14"/>
    <n v="0"/>
  </r>
  <r>
    <x v="5"/>
    <x v="15"/>
    <n v="0"/>
  </r>
  <r>
    <x v="5"/>
    <x v="16"/>
    <n v="14625.000000000055"/>
  </r>
  <r>
    <x v="5"/>
    <x v="17"/>
    <n v="119749.99999999985"/>
  </r>
  <r>
    <x v="5"/>
    <x v="18"/>
    <n v="-76900.000000000189"/>
  </r>
  <r>
    <x v="5"/>
    <x v="19"/>
    <n v="0"/>
  </r>
  <r>
    <x v="5"/>
    <x v="20"/>
    <n v="0"/>
  </r>
  <r>
    <x v="5"/>
    <x v="21"/>
    <n v="5000.0000000000045"/>
  </r>
  <r>
    <x v="5"/>
    <x v="22"/>
    <n v="0"/>
  </r>
  <r>
    <x v="5"/>
    <x v="23"/>
    <n v="0"/>
  </r>
  <r>
    <x v="6"/>
    <x v="0"/>
    <n v="21625.000000000116"/>
  </r>
  <r>
    <x v="6"/>
    <x v="1"/>
    <n v="-21625.000000000116"/>
  </r>
  <r>
    <x v="6"/>
    <x v="2"/>
    <n v="0"/>
  </r>
  <r>
    <x v="6"/>
    <x v="3"/>
    <n v="-72999.999999999505"/>
  </r>
  <r>
    <x v="6"/>
    <x v="4"/>
    <n v="72999.999999999505"/>
  </r>
  <r>
    <x v="6"/>
    <x v="5"/>
    <n v="0"/>
  </r>
  <r>
    <x v="6"/>
    <x v="6"/>
    <n v="6875.0000000000755"/>
  </r>
  <r>
    <x v="6"/>
    <x v="7"/>
    <n v="0"/>
  </r>
  <r>
    <x v="6"/>
    <x v="8"/>
    <n v="21625.000000000116"/>
  </r>
  <r>
    <x v="6"/>
    <x v="9"/>
    <n v="-21625.000000000116"/>
  </r>
  <r>
    <x v="6"/>
    <x v="10"/>
    <n v="0"/>
  </r>
  <r>
    <x v="6"/>
    <x v="11"/>
    <n v="-72999.999999999505"/>
  </r>
  <r>
    <x v="6"/>
    <x v="12"/>
    <n v="72999.999999999505"/>
  </r>
  <r>
    <x v="6"/>
    <x v="13"/>
    <n v="6874.9999999999363"/>
  </r>
  <r>
    <x v="6"/>
    <x v="14"/>
    <n v="0"/>
  </r>
  <r>
    <x v="6"/>
    <x v="15"/>
    <n v="0"/>
  </r>
  <r>
    <x v="6"/>
    <x v="16"/>
    <n v="21624.99999999984"/>
  </r>
  <r>
    <x v="6"/>
    <x v="17"/>
    <n v="-21624.99999999984"/>
  </r>
  <r>
    <x v="6"/>
    <x v="18"/>
    <n v="-72999.999999999505"/>
  </r>
  <r>
    <x v="6"/>
    <x v="19"/>
    <n v="0"/>
  </r>
  <r>
    <x v="6"/>
    <x v="20"/>
    <n v="0"/>
  </r>
  <r>
    <x v="6"/>
    <x v="21"/>
    <n v="6875.0000000000755"/>
  </r>
  <r>
    <x v="6"/>
    <x v="22"/>
    <n v="0"/>
  </r>
  <r>
    <x v="6"/>
    <x v="23"/>
    <n v="0"/>
  </r>
  <r>
    <x v="7"/>
    <x v="0"/>
    <n v="-8124.9999999999382"/>
  </r>
  <r>
    <x v="7"/>
    <x v="1"/>
    <n v="8124.9999999999382"/>
  </r>
  <r>
    <x v="7"/>
    <x v="2"/>
    <n v="0"/>
  </r>
  <r>
    <x v="7"/>
    <x v="3"/>
    <n v="3299.9999999994143"/>
  </r>
  <r>
    <x v="7"/>
    <x v="4"/>
    <n v="-3299.9999999994143"/>
  </r>
  <r>
    <x v="7"/>
    <x v="5"/>
    <n v="0"/>
  </r>
  <r>
    <x v="7"/>
    <x v="6"/>
    <n v="-3500.0000000000309"/>
  </r>
  <r>
    <x v="7"/>
    <x v="7"/>
    <n v="0"/>
  </r>
  <r>
    <x v="7"/>
    <x v="8"/>
    <n v="-8125.0000000002156"/>
  </r>
  <r>
    <x v="7"/>
    <x v="9"/>
    <n v="8125.0000000002156"/>
  </r>
  <r>
    <x v="7"/>
    <x v="10"/>
    <n v="0"/>
  </r>
  <r>
    <x v="7"/>
    <x v="11"/>
    <n v="3299.9999999994143"/>
  </r>
  <r>
    <x v="7"/>
    <x v="12"/>
    <n v="-3299.9999999994143"/>
  </r>
  <r>
    <x v="7"/>
    <x v="13"/>
    <n v="-3500.0000000000309"/>
  </r>
  <r>
    <x v="7"/>
    <x v="14"/>
    <n v="0"/>
  </r>
  <r>
    <x v="7"/>
    <x v="15"/>
    <n v="0"/>
  </r>
  <r>
    <x v="7"/>
    <x v="16"/>
    <n v="-8124.9999999999382"/>
  </r>
  <r>
    <x v="7"/>
    <x v="17"/>
    <n v="8124.9999999999382"/>
  </r>
  <r>
    <x v="7"/>
    <x v="18"/>
    <n v="3299.9999999994143"/>
  </r>
  <r>
    <x v="7"/>
    <x v="19"/>
    <n v="0"/>
  </r>
  <r>
    <x v="7"/>
    <x v="20"/>
    <n v="0"/>
  </r>
  <r>
    <x v="7"/>
    <x v="21"/>
    <n v="-3500.0000000000309"/>
  </r>
  <r>
    <x v="7"/>
    <x v="22"/>
    <n v="0"/>
  </r>
  <r>
    <x v="7"/>
    <x v="23"/>
    <n v="0"/>
  </r>
  <r>
    <x v="8"/>
    <x v="0"/>
    <n v="20374.999999999978"/>
  </r>
  <r>
    <x v="8"/>
    <x v="1"/>
    <n v="-20374.999999999978"/>
  </r>
  <r>
    <x v="8"/>
    <x v="2"/>
    <n v="0"/>
  </r>
  <r>
    <x v="8"/>
    <x v="3"/>
    <n v="-71699.999999999869"/>
  </r>
  <r>
    <x v="8"/>
    <x v="4"/>
    <n v="71699.999999999869"/>
  </r>
  <r>
    <x v="8"/>
    <x v="5"/>
    <n v="0"/>
  </r>
  <r>
    <x v="8"/>
    <x v="6"/>
    <n v="4624.9999999999072"/>
  </r>
  <r>
    <x v="8"/>
    <x v="7"/>
    <n v="0"/>
  </r>
  <r>
    <x v="8"/>
    <x v="8"/>
    <n v="20375.000000000255"/>
  </r>
  <r>
    <x v="8"/>
    <x v="9"/>
    <n v="-20375.000000000255"/>
  </r>
  <r>
    <x v="8"/>
    <x v="10"/>
    <n v="0"/>
  </r>
  <r>
    <x v="8"/>
    <x v="11"/>
    <n v="-71699.999999999869"/>
  </r>
  <r>
    <x v="8"/>
    <x v="12"/>
    <n v="71699.999999999869"/>
  </r>
  <r>
    <x v="8"/>
    <x v="13"/>
    <n v="4625.0000000000455"/>
  </r>
  <r>
    <x v="8"/>
    <x v="14"/>
    <n v="0"/>
  </r>
  <r>
    <x v="8"/>
    <x v="15"/>
    <n v="0"/>
  </r>
  <r>
    <x v="8"/>
    <x v="16"/>
    <n v="20374.999999999978"/>
  </r>
  <r>
    <x v="8"/>
    <x v="17"/>
    <n v="-20374.999999999978"/>
  </r>
  <r>
    <x v="8"/>
    <x v="18"/>
    <n v="-71699.999999999869"/>
  </r>
  <r>
    <x v="8"/>
    <x v="19"/>
    <n v="0"/>
  </r>
  <r>
    <x v="8"/>
    <x v="20"/>
    <n v="0"/>
  </r>
  <r>
    <x v="8"/>
    <x v="21"/>
    <n v="4625.0000000000455"/>
  </r>
  <r>
    <x v="8"/>
    <x v="22"/>
    <n v="0"/>
  </r>
  <r>
    <x v="8"/>
    <x v="23"/>
    <n v="0"/>
  </r>
  <r>
    <x v="9"/>
    <x v="0"/>
    <n v="-9750.0000000000364"/>
  </r>
  <r>
    <x v="9"/>
    <x v="1"/>
    <n v="9750.0000000000364"/>
  </r>
  <r>
    <x v="9"/>
    <x v="2"/>
    <n v="-43999.999999999869"/>
  </r>
  <r>
    <x v="9"/>
    <x v="3"/>
    <n v="28900.000000000149"/>
  </r>
  <r>
    <x v="9"/>
    <x v="4"/>
    <n v="-28900.000000000149"/>
  </r>
  <r>
    <x v="9"/>
    <x v="5"/>
    <n v="-2389500"/>
  </r>
  <r>
    <x v="9"/>
    <x v="6"/>
    <n v="-3749.9999999998645"/>
  </r>
  <r>
    <x v="9"/>
    <x v="7"/>
    <n v="62124.999999999956"/>
  </r>
  <r>
    <x v="9"/>
    <x v="8"/>
    <n v="-9750.0000000000364"/>
  </r>
  <r>
    <x v="9"/>
    <x v="9"/>
    <n v="9750.0000000000364"/>
  </r>
  <r>
    <x v="9"/>
    <x v="10"/>
    <n v="-42124.999999999804"/>
  </r>
  <r>
    <x v="9"/>
    <x v="11"/>
    <n v="28900.000000000149"/>
  </r>
  <r>
    <x v="9"/>
    <x v="12"/>
    <n v="-28900.000000000149"/>
  </r>
  <r>
    <x v="9"/>
    <x v="13"/>
    <n v="-3750.0000000000032"/>
  </r>
  <r>
    <x v="9"/>
    <x v="14"/>
    <n v="60250.000000000029"/>
  </r>
  <r>
    <x v="9"/>
    <x v="15"/>
    <n v="0"/>
  </r>
  <r>
    <x v="9"/>
    <x v="16"/>
    <n v="-9750.0000000000364"/>
  </r>
  <r>
    <x v="9"/>
    <x v="17"/>
    <n v="9750.0000000000364"/>
  </r>
  <r>
    <x v="9"/>
    <x v="18"/>
    <n v="28900.000000000149"/>
  </r>
  <r>
    <x v="9"/>
    <x v="19"/>
    <n v="0"/>
  </r>
  <r>
    <x v="9"/>
    <x v="20"/>
    <n v="0"/>
  </r>
  <r>
    <x v="9"/>
    <x v="21"/>
    <n v="-3750.0000000000032"/>
  </r>
  <r>
    <x v="9"/>
    <x v="22"/>
    <n v="59250"/>
  </r>
  <r>
    <x v="9"/>
    <x v="23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0"/>
    <x v="5"/>
    <n v="0"/>
  </r>
  <r>
    <x v="10"/>
    <x v="6"/>
    <n v="0"/>
  </r>
  <r>
    <x v="10"/>
    <x v="7"/>
    <n v="0"/>
  </r>
  <r>
    <x v="10"/>
    <x v="8"/>
    <n v="-11375.000000000135"/>
  </r>
  <r>
    <x v="10"/>
    <x v="9"/>
    <n v="11375.000000000135"/>
  </r>
  <r>
    <x v="10"/>
    <x v="10"/>
    <n v="-11375.000000000135"/>
  </r>
  <r>
    <x v="10"/>
    <x v="11"/>
    <n v="46400.000000000218"/>
  </r>
  <r>
    <x v="10"/>
    <x v="12"/>
    <n v="-46400.000000000218"/>
  </r>
  <r>
    <x v="10"/>
    <x v="13"/>
    <n v="-2375.0000000000159"/>
  </r>
  <r>
    <x v="10"/>
    <x v="14"/>
    <n v="2375.0000000000159"/>
  </r>
  <r>
    <x v="10"/>
    <x v="15"/>
    <n v="0"/>
  </r>
  <r>
    <x v="10"/>
    <x v="16"/>
    <n v="-11374.999999999858"/>
  </r>
  <r>
    <x v="10"/>
    <x v="17"/>
    <n v="11374.999999999858"/>
  </r>
  <r>
    <x v="10"/>
    <x v="18"/>
    <n v="46400.000000000218"/>
  </r>
  <r>
    <x v="10"/>
    <x v="19"/>
    <n v="0"/>
  </r>
  <r>
    <x v="10"/>
    <x v="20"/>
    <n v="0"/>
  </r>
  <r>
    <x v="10"/>
    <x v="21"/>
    <n v="-2375.0000000000159"/>
  </r>
  <r>
    <x v="10"/>
    <x v="22"/>
    <n v="2375.0000000000159"/>
  </r>
  <r>
    <x v="10"/>
    <x v="23"/>
    <n v="0"/>
  </r>
  <r>
    <x v="11"/>
    <x v="0"/>
    <n v="2687.4883174872957"/>
  </r>
  <r>
    <x v="11"/>
    <x v="1"/>
    <n v="-2687.4883174872957"/>
  </r>
  <r>
    <x v="11"/>
    <x v="2"/>
    <n v="2687.4883174872957"/>
  </r>
  <r>
    <x v="11"/>
    <x v="3"/>
    <n v="-10298.252467140555"/>
  </r>
  <r>
    <x v="11"/>
    <x v="4"/>
    <n v="10298.252467140555"/>
  </r>
  <r>
    <x v="11"/>
    <x v="5"/>
    <n v="-10298.252467140555"/>
  </r>
  <r>
    <x v="11"/>
    <x v="6"/>
    <n v="-1411.6492708399892"/>
  </r>
  <r>
    <x v="11"/>
    <x v="7"/>
    <n v="1411.6492708399892"/>
  </r>
  <r>
    <x v="11"/>
    <x v="8"/>
    <n v="14000.000000000124"/>
  </r>
  <r>
    <x v="11"/>
    <x v="9"/>
    <n v="-14000.000000000124"/>
  </r>
  <r>
    <x v="11"/>
    <x v="10"/>
    <n v="14000.000000000124"/>
  </r>
  <r>
    <x v="11"/>
    <x v="11"/>
    <n v="-56700.000000000196"/>
  </r>
  <r>
    <x v="11"/>
    <x v="12"/>
    <n v="56700.000000000196"/>
  </r>
  <r>
    <x v="11"/>
    <x v="13"/>
    <n v="1000.0000000000286"/>
  </r>
  <r>
    <x v="11"/>
    <x v="14"/>
    <n v="-1000.0000000000286"/>
  </r>
  <r>
    <x v="11"/>
    <x v="15"/>
    <n v="0"/>
  </r>
  <r>
    <x v="11"/>
    <x v="16"/>
    <n v="13999.999999999845"/>
  </r>
  <r>
    <x v="11"/>
    <x v="17"/>
    <n v="-13999.999999999845"/>
  </r>
  <r>
    <x v="11"/>
    <x v="18"/>
    <n v="-56700.000000000196"/>
  </r>
  <r>
    <x v="11"/>
    <x v="19"/>
    <n v="0"/>
  </r>
  <r>
    <x v="11"/>
    <x v="20"/>
    <n v="0"/>
  </r>
  <r>
    <x v="11"/>
    <x v="21"/>
    <n v="1000.0000000000286"/>
  </r>
  <r>
    <x v="11"/>
    <x v="22"/>
    <n v="-1000.0000000000286"/>
  </r>
  <r>
    <x v="11"/>
    <x v="23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2"/>
    <x v="5"/>
    <n v="0"/>
  </r>
  <r>
    <x v="12"/>
    <x v="6"/>
    <n v="0"/>
  </r>
  <r>
    <x v="12"/>
    <x v="7"/>
    <n v="0"/>
  </r>
  <r>
    <x v="12"/>
    <x v="8"/>
    <n v="-8750.0000000001473"/>
  </r>
  <r>
    <x v="12"/>
    <x v="9"/>
    <n v="8750.0000000001473"/>
  </r>
  <r>
    <x v="12"/>
    <x v="10"/>
    <n v="-8750.0000000001473"/>
  </r>
  <r>
    <x v="12"/>
    <x v="11"/>
    <n v="12100.000000000222"/>
  </r>
  <r>
    <x v="12"/>
    <x v="12"/>
    <n v="-12100.000000000222"/>
  </r>
  <r>
    <x v="12"/>
    <x v="13"/>
    <n v="0"/>
  </r>
  <r>
    <x v="12"/>
    <x v="14"/>
    <n v="0"/>
  </r>
  <r>
    <x v="12"/>
    <x v="15"/>
    <n v="0"/>
  </r>
  <r>
    <x v="12"/>
    <x v="16"/>
    <n v="-8749.999999999869"/>
  </r>
  <r>
    <x v="12"/>
    <x v="17"/>
    <n v="8749.999999999869"/>
  </r>
  <r>
    <x v="12"/>
    <x v="18"/>
    <n v="12100.000000000222"/>
  </r>
  <r>
    <x v="12"/>
    <x v="19"/>
    <n v="0"/>
  </r>
  <r>
    <x v="12"/>
    <x v="20"/>
    <n v="0"/>
  </r>
  <r>
    <x v="12"/>
    <x v="21"/>
    <n v="0"/>
  </r>
  <r>
    <x v="12"/>
    <x v="22"/>
    <n v="0"/>
  </r>
  <r>
    <x v="12"/>
    <x v="23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3"/>
    <x v="5"/>
    <n v="0"/>
  </r>
  <r>
    <x v="13"/>
    <x v="6"/>
    <n v="0"/>
  </r>
  <r>
    <x v="13"/>
    <x v="7"/>
    <n v="0"/>
  </r>
  <r>
    <x v="13"/>
    <x v="8"/>
    <n v="17749.999999999989"/>
  </r>
  <r>
    <x v="13"/>
    <x v="9"/>
    <n v="-17749.999999999989"/>
  </r>
  <r>
    <x v="13"/>
    <x v="10"/>
    <n v="17749.999999999989"/>
  </r>
  <r>
    <x v="13"/>
    <x v="11"/>
    <n v="-54400.000000000226"/>
  </r>
  <r>
    <x v="13"/>
    <x v="12"/>
    <n v="54400.000000000226"/>
  </r>
  <r>
    <x v="13"/>
    <x v="13"/>
    <n v="-1250.0000000000011"/>
  </r>
  <r>
    <x v="13"/>
    <x v="14"/>
    <n v="1250.0000000000011"/>
  </r>
  <r>
    <x v="13"/>
    <x v="15"/>
    <n v="0"/>
  </r>
  <r>
    <x v="13"/>
    <x v="16"/>
    <n v="17749.999999999989"/>
  </r>
  <r>
    <x v="13"/>
    <x v="17"/>
    <n v="-17749.999999999989"/>
  </r>
  <r>
    <x v="13"/>
    <x v="18"/>
    <n v="-54400.000000000226"/>
  </r>
  <r>
    <x v="13"/>
    <x v="19"/>
    <n v="0"/>
  </r>
  <r>
    <x v="13"/>
    <x v="20"/>
    <n v="0"/>
  </r>
  <r>
    <x v="13"/>
    <x v="21"/>
    <n v="-1250.0000000000011"/>
  </r>
  <r>
    <x v="13"/>
    <x v="22"/>
    <n v="1250.0000000000011"/>
  </r>
  <r>
    <x v="13"/>
    <x v="23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4"/>
    <x v="5"/>
    <n v="0"/>
  </r>
  <r>
    <x v="14"/>
    <x v="6"/>
    <n v="0"/>
  </r>
  <r>
    <x v="14"/>
    <x v="7"/>
    <n v="0"/>
  </r>
  <r>
    <x v="14"/>
    <x v="8"/>
    <n v="-6374.9999999998527"/>
  </r>
  <r>
    <x v="14"/>
    <x v="9"/>
    <n v="6374.9999999998527"/>
  </r>
  <r>
    <x v="14"/>
    <x v="10"/>
    <n v="-6374.9999999998527"/>
  </r>
  <r>
    <x v="14"/>
    <x v="11"/>
    <n v="6999.9999999996735"/>
  </r>
  <r>
    <x v="14"/>
    <x v="12"/>
    <n v="-6999.9999999996735"/>
  </r>
  <r>
    <x v="14"/>
    <x v="13"/>
    <n v="-2624.9999999999886"/>
  </r>
  <r>
    <x v="14"/>
    <x v="14"/>
    <n v="2624.9999999999886"/>
  </r>
  <r>
    <x v="14"/>
    <x v="15"/>
    <n v="0"/>
  </r>
  <r>
    <x v="14"/>
    <x v="16"/>
    <n v="-6375.000000000131"/>
  </r>
  <r>
    <x v="14"/>
    <x v="17"/>
    <n v="6375.000000000131"/>
  </r>
  <r>
    <x v="14"/>
    <x v="18"/>
    <n v="6999.9999999996735"/>
  </r>
  <r>
    <x v="14"/>
    <x v="19"/>
    <n v="0"/>
  </r>
  <r>
    <x v="14"/>
    <x v="20"/>
    <n v="0"/>
  </r>
  <r>
    <x v="14"/>
    <x v="21"/>
    <n v="-2624.9999999999886"/>
  </r>
  <r>
    <x v="14"/>
    <x v="22"/>
    <n v="2624.9999999999886"/>
  </r>
  <r>
    <x v="14"/>
    <x v="2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5"/>
    <x v="5"/>
    <n v="0"/>
  </r>
  <r>
    <x v="15"/>
    <x v="6"/>
    <n v="0"/>
  </r>
  <r>
    <x v="15"/>
    <x v="7"/>
    <n v="0"/>
  </r>
  <r>
    <x v="15"/>
    <x v="8"/>
    <n v="10874.999999999913"/>
  </r>
  <r>
    <x v="15"/>
    <x v="9"/>
    <n v="-10874.999999999913"/>
  </r>
  <r>
    <x v="15"/>
    <x v="10"/>
    <n v="10874.999999999913"/>
  </r>
  <r>
    <x v="15"/>
    <x v="11"/>
    <n v="-40199.999999999571"/>
  </r>
  <r>
    <x v="15"/>
    <x v="12"/>
    <n v="40199.999999999571"/>
  </r>
  <r>
    <x v="15"/>
    <x v="13"/>
    <n v="249.99999999997246"/>
  </r>
  <r>
    <x v="15"/>
    <x v="14"/>
    <n v="-249.99999999997246"/>
  </r>
  <r>
    <x v="15"/>
    <x v="15"/>
    <n v="0"/>
  </r>
  <r>
    <x v="15"/>
    <x v="16"/>
    <n v="10874.999999999913"/>
  </r>
  <r>
    <x v="15"/>
    <x v="17"/>
    <n v="-10874.999999999913"/>
  </r>
  <r>
    <x v="15"/>
    <x v="18"/>
    <n v="-40199.999999999571"/>
  </r>
  <r>
    <x v="15"/>
    <x v="19"/>
    <n v="0"/>
  </r>
  <r>
    <x v="15"/>
    <x v="20"/>
    <n v="0"/>
  </r>
  <r>
    <x v="15"/>
    <x v="21"/>
    <n v="249.99999999997246"/>
  </r>
  <r>
    <x v="15"/>
    <x v="22"/>
    <n v="-249.99999999997246"/>
  </r>
  <r>
    <x v="15"/>
    <x v="23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6"/>
    <x v="5"/>
    <n v="0"/>
  </r>
  <r>
    <x v="16"/>
    <x v="6"/>
    <n v="0"/>
  </r>
  <r>
    <x v="16"/>
    <x v="7"/>
    <n v="0"/>
  </r>
  <r>
    <x v="16"/>
    <x v="8"/>
    <n v="5124.9999999999909"/>
  </r>
  <r>
    <x v="16"/>
    <x v="9"/>
    <n v="-5124.9999999999909"/>
  </r>
  <r>
    <x v="16"/>
    <x v="10"/>
    <n v="5124.9999999999909"/>
  </r>
  <r>
    <x v="16"/>
    <x v="11"/>
    <n v="-26699.999999999945"/>
  </r>
  <r>
    <x v="16"/>
    <x v="12"/>
    <n v="26699.999999999945"/>
  </r>
  <r>
    <x v="16"/>
    <x v="13"/>
    <n v="2000.0000000000573"/>
  </r>
  <r>
    <x v="16"/>
    <x v="14"/>
    <n v="-2000.0000000000573"/>
  </r>
  <r>
    <x v="16"/>
    <x v="15"/>
    <n v="0"/>
  </r>
  <r>
    <x v="16"/>
    <x v="16"/>
    <n v="5125.0000000002683"/>
  </r>
  <r>
    <x v="16"/>
    <x v="17"/>
    <n v="-5125.0000000002683"/>
  </r>
  <r>
    <x v="16"/>
    <x v="18"/>
    <n v="-26699.999999999945"/>
  </r>
  <r>
    <x v="16"/>
    <x v="19"/>
    <n v="0"/>
  </r>
  <r>
    <x v="16"/>
    <x v="20"/>
    <n v="0"/>
  </r>
  <r>
    <x v="16"/>
    <x v="21"/>
    <n v="1999.9999999999186"/>
  </r>
  <r>
    <x v="16"/>
    <x v="22"/>
    <n v="-1999.9999999999186"/>
  </r>
  <r>
    <x v="16"/>
    <x v="23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7"/>
    <x v="5"/>
    <n v="0"/>
  </r>
  <r>
    <x v="17"/>
    <x v="6"/>
    <n v="0"/>
  </r>
  <r>
    <x v="17"/>
    <x v="7"/>
    <n v="0"/>
  </r>
  <r>
    <x v="17"/>
    <x v="8"/>
    <n v="22625.000000000007"/>
  </r>
  <r>
    <x v="17"/>
    <x v="9"/>
    <n v="-22625.000000000007"/>
  </r>
  <r>
    <x v="17"/>
    <x v="10"/>
    <n v="22625.000000000007"/>
  </r>
  <r>
    <x v="17"/>
    <x v="11"/>
    <n v="-67899.999999999854"/>
  </r>
  <r>
    <x v="17"/>
    <x v="12"/>
    <n v="67899.999999999854"/>
  </r>
  <r>
    <x v="17"/>
    <x v="13"/>
    <n v="10499.999999999955"/>
  </r>
  <r>
    <x v="17"/>
    <x v="14"/>
    <n v="-10499.999999999955"/>
  </r>
  <r>
    <x v="17"/>
    <x v="15"/>
    <n v="0"/>
  </r>
  <r>
    <x v="17"/>
    <x v="16"/>
    <n v="22624.999999999727"/>
  </r>
  <r>
    <x v="17"/>
    <x v="17"/>
    <n v="-22624.999999999727"/>
  </r>
  <r>
    <x v="17"/>
    <x v="18"/>
    <n v="-67899.999999999854"/>
  </r>
  <r>
    <x v="17"/>
    <x v="19"/>
    <n v="0"/>
  </r>
  <r>
    <x v="17"/>
    <x v="20"/>
    <n v="0"/>
  </r>
  <r>
    <x v="17"/>
    <x v="21"/>
    <n v="10500.000000000093"/>
  </r>
  <r>
    <x v="17"/>
    <x v="22"/>
    <n v="-10500.000000000093"/>
  </r>
  <r>
    <x v="17"/>
    <x v="23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8"/>
    <x v="5"/>
    <n v="0"/>
  </r>
  <r>
    <x v="18"/>
    <x v="6"/>
    <n v="0"/>
  </r>
  <r>
    <x v="18"/>
    <x v="7"/>
    <n v="0"/>
  </r>
  <r>
    <x v="18"/>
    <x v="8"/>
    <n v="1875.0000000000709"/>
  </r>
  <r>
    <x v="18"/>
    <x v="9"/>
    <n v="-1875.0000000000709"/>
  </r>
  <r>
    <x v="18"/>
    <x v="10"/>
    <n v="1875.0000000000709"/>
  </r>
  <r>
    <x v="18"/>
    <x v="11"/>
    <n v="-9000.000000000342"/>
  </r>
  <r>
    <x v="18"/>
    <x v="12"/>
    <n v="9000.000000000342"/>
  </r>
  <r>
    <x v="18"/>
    <x v="13"/>
    <n v="-374.99999999995867"/>
  </r>
  <r>
    <x v="18"/>
    <x v="14"/>
    <n v="374.99999999995867"/>
  </r>
  <r>
    <x v="18"/>
    <x v="15"/>
    <n v="0"/>
  </r>
  <r>
    <x v="18"/>
    <x v="16"/>
    <n v="1875.0000000000709"/>
  </r>
  <r>
    <x v="18"/>
    <x v="17"/>
    <n v="-1875.0000000000709"/>
  </r>
  <r>
    <x v="18"/>
    <x v="18"/>
    <n v="-9000.000000000342"/>
  </r>
  <r>
    <x v="18"/>
    <x v="19"/>
    <n v="0"/>
  </r>
  <r>
    <x v="18"/>
    <x v="20"/>
    <n v="0"/>
  </r>
  <r>
    <x v="18"/>
    <x v="21"/>
    <n v="-375.00000000009749"/>
  </r>
  <r>
    <x v="18"/>
    <x v="22"/>
    <n v="375.00000000009749"/>
  </r>
  <r>
    <x v="18"/>
    <x v="23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19"/>
    <x v="5"/>
    <n v="0"/>
  </r>
  <r>
    <x v="19"/>
    <x v="6"/>
    <n v="0"/>
  </r>
  <r>
    <x v="19"/>
    <x v="7"/>
    <n v="0"/>
  </r>
  <r>
    <x v="19"/>
    <x v="8"/>
    <n v="-19375.000000000087"/>
  </r>
  <r>
    <x v="19"/>
    <x v="9"/>
    <n v="19375.000000000087"/>
  </r>
  <r>
    <x v="19"/>
    <x v="10"/>
    <n v="-19375.000000000087"/>
  </r>
  <r>
    <x v="19"/>
    <x v="11"/>
    <n v="78000.000000000291"/>
  </r>
  <r>
    <x v="19"/>
    <x v="12"/>
    <n v="-78000.000000000291"/>
  </r>
  <r>
    <x v="19"/>
    <x v="13"/>
    <n v="-8625.0000000000218"/>
  </r>
  <r>
    <x v="19"/>
    <x v="14"/>
    <n v="8625.0000000000218"/>
  </r>
  <r>
    <x v="19"/>
    <x v="15"/>
    <n v="0"/>
  </r>
  <r>
    <x v="19"/>
    <x v="16"/>
    <n v="-19374.999999999811"/>
  </r>
  <r>
    <x v="19"/>
    <x v="17"/>
    <n v="19374.999999999811"/>
  </r>
  <r>
    <x v="19"/>
    <x v="18"/>
    <n v="78000.000000000291"/>
  </r>
  <r>
    <x v="19"/>
    <x v="19"/>
    <n v="0"/>
  </r>
  <r>
    <x v="19"/>
    <x v="20"/>
    <n v="0"/>
  </r>
  <r>
    <x v="19"/>
    <x v="21"/>
    <n v="-8624.9999999998836"/>
  </r>
  <r>
    <x v="19"/>
    <x v="22"/>
    <n v="8624.9999999998836"/>
  </r>
  <r>
    <x v="19"/>
    <x v="23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0"/>
    <x v="5"/>
    <n v="0"/>
  </r>
  <r>
    <x v="20"/>
    <x v="6"/>
    <n v="0"/>
  </r>
  <r>
    <x v="20"/>
    <x v="7"/>
    <n v="0"/>
  </r>
  <r>
    <x v="20"/>
    <x v="8"/>
    <n v="-40374.999999999993"/>
  </r>
  <r>
    <x v="20"/>
    <x v="9"/>
    <n v="40374.999999999993"/>
  </r>
  <r>
    <x v="20"/>
    <x v="10"/>
    <n v="-40374.999999999993"/>
  </r>
  <r>
    <x v="20"/>
    <x v="11"/>
    <n v="163999.99999999971"/>
  </r>
  <r>
    <x v="20"/>
    <x v="12"/>
    <n v="-163999.99999999971"/>
  </r>
  <r>
    <x v="20"/>
    <x v="13"/>
    <n v="-18625.000000000029"/>
  </r>
  <r>
    <x v="20"/>
    <x v="14"/>
    <n v="18625.000000000029"/>
  </r>
  <r>
    <x v="20"/>
    <x v="15"/>
    <n v="0"/>
  </r>
  <r>
    <x v="20"/>
    <x v="16"/>
    <n v="-40374.999999999993"/>
  </r>
  <r>
    <x v="20"/>
    <x v="17"/>
    <n v="40374.999999999993"/>
  </r>
  <r>
    <x v="20"/>
    <x v="18"/>
    <n v="163999.99999999971"/>
  </r>
  <r>
    <x v="20"/>
    <x v="19"/>
    <n v="0"/>
  </r>
  <r>
    <x v="20"/>
    <x v="20"/>
    <n v="0"/>
  </r>
  <r>
    <x v="20"/>
    <x v="21"/>
    <n v="-18625.000000000029"/>
  </r>
  <r>
    <x v="20"/>
    <x v="22"/>
    <n v="18625.000000000029"/>
  </r>
  <r>
    <x v="20"/>
    <x v="23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13499.999999999902"/>
  </r>
  <r>
    <x v="21"/>
    <x v="9"/>
    <n v="-13499.999999999902"/>
  </r>
  <r>
    <x v="21"/>
    <x v="10"/>
    <n v="13499.999999999902"/>
  </r>
  <r>
    <x v="21"/>
    <x v="11"/>
    <n v="-29900.00000000048"/>
  </r>
  <r>
    <x v="21"/>
    <x v="12"/>
    <n v="29900.00000000048"/>
  </r>
  <r>
    <x v="21"/>
    <x v="13"/>
    <n v="5249.9999999999773"/>
  </r>
  <r>
    <x v="21"/>
    <x v="14"/>
    <n v="-5249.9999999999773"/>
  </r>
  <r>
    <x v="21"/>
    <x v="15"/>
    <n v="0"/>
  </r>
  <r>
    <x v="21"/>
    <x v="16"/>
    <n v="13499.999999999902"/>
  </r>
  <r>
    <x v="21"/>
    <x v="17"/>
    <n v="-13499.999999999902"/>
  </r>
  <r>
    <x v="21"/>
    <x v="18"/>
    <n v="-29899.999999999593"/>
  </r>
  <r>
    <x v="21"/>
    <x v="19"/>
    <n v="0"/>
  </r>
  <r>
    <x v="21"/>
    <x v="20"/>
    <n v="0"/>
  </r>
  <r>
    <x v="21"/>
    <x v="21"/>
    <n v="5249.9999999999773"/>
  </r>
  <r>
    <x v="21"/>
    <x v="22"/>
    <n v="-5249.9999999999773"/>
  </r>
  <r>
    <x v="21"/>
    <x v="23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2"/>
    <x v="5"/>
    <n v="0"/>
  </r>
  <r>
    <x v="22"/>
    <x v="6"/>
    <n v="0"/>
  </r>
  <r>
    <x v="22"/>
    <x v="7"/>
    <n v="0"/>
  </r>
  <r>
    <x v="22"/>
    <x v="8"/>
    <n v="-2374.9999999997385"/>
  </r>
  <r>
    <x v="22"/>
    <x v="9"/>
    <n v="2374.9999999997385"/>
  </r>
  <r>
    <x v="22"/>
    <x v="10"/>
    <n v="-2374.9999999997385"/>
  </r>
  <r>
    <x v="22"/>
    <x v="11"/>
    <n v="-24699.99999999928"/>
  </r>
  <r>
    <x v="22"/>
    <x v="12"/>
    <n v="24699.99999999928"/>
  </r>
  <r>
    <x v="22"/>
    <x v="13"/>
    <n v="-2874.9999999999609"/>
  </r>
  <r>
    <x v="22"/>
    <x v="14"/>
    <n v="2874.9999999999609"/>
  </r>
  <r>
    <x v="22"/>
    <x v="15"/>
    <n v="0"/>
  </r>
  <r>
    <x v="22"/>
    <x v="16"/>
    <n v="-2375.0000000000159"/>
  </r>
  <r>
    <x v="22"/>
    <x v="17"/>
    <n v="2375.0000000000159"/>
  </r>
  <r>
    <x v="22"/>
    <x v="18"/>
    <n v="-24700.000000000167"/>
  </r>
  <r>
    <x v="22"/>
    <x v="19"/>
    <n v="0"/>
  </r>
  <r>
    <x v="22"/>
    <x v="20"/>
    <n v="0"/>
  </r>
  <r>
    <x v="22"/>
    <x v="21"/>
    <n v="-2874.9999999999609"/>
  </r>
  <r>
    <x v="22"/>
    <x v="22"/>
    <n v="2874.9999999999609"/>
  </r>
  <r>
    <x v="22"/>
    <x v="23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3"/>
    <x v="5"/>
    <n v="0"/>
  </r>
  <r>
    <x v="23"/>
    <x v="6"/>
    <n v="0"/>
  </r>
  <r>
    <x v="23"/>
    <x v="7"/>
    <n v="0"/>
  </r>
  <r>
    <x v="23"/>
    <x v="8"/>
    <n v="-4500.0000000000591"/>
  </r>
  <r>
    <x v="23"/>
    <x v="9"/>
    <n v="4500.0000000000591"/>
  </r>
  <r>
    <x v="23"/>
    <x v="10"/>
    <n v="-4500.0000000000591"/>
  </r>
  <r>
    <x v="23"/>
    <x v="11"/>
    <n v="42099.999999999585"/>
  </r>
  <r>
    <x v="23"/>
    <x v="12"/>
    <n v="-42099.999999999585"/>
  </r>
  <r>
    <x v="23"/>
    <x v="13"/>
    <n v="1125.0000000000148"/>
  </r>
  <r>
    <x v="23"/>
    <x v="14"/>
    <n v="-1125.0000000000148"/>
  </r>
  <r>
    <x v="23"/>
    <x v="15"/>
    <n v="0"/>
  </r>
  <r>
    <x v="23"/>
    <x v="16"/>
    <n v="-4500.0000000000591"/>
  </r>
  <r>
    <x v="23"/>
    <x v="17"/>
    <n v="4500.0000000000591"/>
  </r>
  <r>
    <x v="23"/>
    <x v="18"/>
    <n v="42099.999999999585"/>
  </r>
  <r>
    <x v="23"/>
    <x v="19"/>
    <n v="0"/>
  </r>
  <r>
    <x v="23"/>
    <x v="20"/>
    <n v="0"/>
  </r>
  <r>
    <x v="23"/>
    <x v="21"/>
    <n v="1125.0000000000148"/>
  </r>
  <r>
    <x v="23"/>
    <x v="22"/>
    <n v="-1125.0000000000148"/>
  </r>
  <r>
    <x v="23"/>
    <x v="23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4"/>
    <x v="5"/>
    <n v="0"/>
  </r>
  <r>
    <x v="24"/>
    <x v="6"/>
    <n v="0"/>
  </r>
  <r>
    <x v="24"/>
    <x v="7"/>
    <n v="0"/>
  </r>
  <r>
    <x v="24"/>
    <x v="8"/>
    <n v="4124.9999999998236"/>
  </r>
  <r>
    <x v="24"/>
    <x v="9"/>
    <n v="-4124.9999999998236"/>
  </r>
  <r>
    <x v="24"/>
    <x v="10"/>
    <n v="4124.9999999998236"/>
  </r>
  <r>
    <x v="24"/>
    <x v="11"/>
    <n v="-44900.00000000016"/>
  </r>
  <r>
    <x v="24"/>
    <x v="12"/>
    <n v="44900.00000000016"/>
  </r>
  <r>
    <x v="24"/>
    <x v="13"/>
    <n v="-2250.0000000000296"/>
  </r>
  <r>
    <x v="24"/>
    <x v="14"/>
    <n v="2250.0000000000296"/>
  </r>
  <r>
    <x v="24"/>
    <x v="15"/>
    <n v="0"/>
  </r>
  <r>
    <x v="24"/>
    <x v="16"/>
    <n v="4125.000000000101"/>
  </r>
  <r>
    <x v="24"/>
    <x v="17"/>
    <n v="-4125.000000000101"/>
  </r>
  <r>
    <x v="24"/>
    <x v="18"/>
    <n v="-44900.00000000016"/>
  </r>
  <r>
    <x v="24"/>
    <x v="19"/>
    <n v="0"/>
  </r>
  <r>
    <x v="24"/>
    <x v="20"/>
    <n v="0"/>
  </r>
  <r>
    <x v="24"/>
    <x v="21"/>
    <n v="-2250.0000000000296"/>
  </r>
  <r>
    <x v="24"/>
    <x v="22"/>
    <n v="2250.0000000000296"/>
  </r>
  <r>
    <x v="24"/>
    <x v="23"/>
    <n v="-9825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5"/>
    <x v="5"/>
    <n v="0"/>
  </r>
  <r>
    <x v="25"/>
    <x v="6"/>
    <n v="0"/>
  </r>
  <r>
    <x v="25"/>
    <x v="7"/>
    <n v="0"/>
  </r>
  <r>
    <x v="25"/>
    <x v="8"/>
    <n v="7875.0000000002428"/>
  </r>
  <r>
    <x v="25"/>
    <x v="9"/>
    <n v="-7875.0000000002428"/>
  </r>
  <r>
    <x v="25"/>
    <x v="10"/>
    <n v="7875.0000000002428"/>
  </r>
  <r>
    <x v="25"/>
    <x v="11"/>
    <n v="-5300.0000000000828"/>
  </r>
  <r>
    <x v="25"/>
    <x v="12"/>
    <n v="5300.0000000000828"/>
  </r>
  <r>
    <x v="25"/>
    <x v="13"/>
    <n v="-624.99999999993122"/>
  </r>
  <r>
    <x v="25"/>
    <x v="14"/>
    <n v="624.99999999993122"/>
  </r>
  <r>
    <x v="25"/>
    <x v="15"/>
    <n v="0"/>
  </r>
  <r>
    <x v="25"/>
    <x v="16"/>
    <n v="7874.9999999999654"/>
  </r>
  <r>
    <x v="25"/>
    <x v="17"/>
    <n v="-7874.9999999999654"/>
  </r>
  <r>
    <x v="25"/>
    <x v="18"/>
    <n v="-5300.0000000000828"/>
  </r>
  <r>
    <x v="25"/>
    <x v="19"/>
    <n v="2520500.0000000009"/>
  </r>
  <r>
    <x v="25"/>
    <x v="20"/>
    <n v="0"/>
  </r>
  <r>
    <x v="25"/>
    <x v="21"/>
    <n v="-625.00000000006992"/>
  </r>
  <r>
    <x v="25"/>
    <x v="22"/>
    <n v="625.00000000006992"/>
  </r>
  <r>
    <x v="25"/>
    <x v="23"/>
    <n v="-625.00000000006992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6"/>
    <x v="5"/>
    <n v="0"/>
  </r>
  <r>
    <x v="26"/>
    <x v="6"/>
    <n v="0"/>
  </r>
  <r>
    <x v="26"/>
    <x v="7"/>
    <n v="0"/>
  </r>
  <r>
    <x v="26"/>
    <x v="8"/>
    <n v="-38375.000000000211"/>
  </r>
  <r>
    <x v="26"/>
    <x v="9"/>
    <n v="38375.000000000211"/>
  </r>
  <r>
    <x v="26"/>
    <x v="10"/>
    <n v="-38375.000000000211"/>
  </r>
  <r>
    <x v="26"/>
    <x v="11"/>
    <n v="146200.00000000032"/>
  </r>
  <r>
    <x v="26"/>
    <x v="12"/>
    <n v="-146200.00000000032"/>
  </r>
  <r>
    <x v="26"/>
    <x v="13"/>
    <n v="-10000.000000000009"/>
  </r>
  <r>
    <x v="26"/>
    <x v="14"/>
    <n v="10000.000000000009"/>
  </r>
  <r>
    <x v="26"/>
    <x v="15"/>
    <n v="0"/>
  </r>
  <r>
    <x v="26"/>
    <x v="16"/>
    <n v="-38374.999999999935"/>
  </r>
  <r>
    <x v="26"/>
    <x v="17"/>
    <n v="38374.999999999935"/>
  </r>
  <r>
    <x v="26"/>
    <x v="18"/>
    <n v="146200.00000000032"/>
  </r>
  <r>
    <x v="26"/>
    <x v="19"/>
    <n v="-146200.00000000032"/>
  </r>
  <r>
    <x v="26"/>
    <x v="20"/>
    <n v="0"/>
  </r>
  <r>
    <x v="26"/>
    <x v="21"/>
    <n v="-10000.000000000009"/>
  </r>
  <r>
    <x v="26"/>
    <x v="22"/>
    <n v="10000.000000000009"/>
  </r>
  <r>
    <x v="26"/>
    <x v="23"/>
    <n v="-10000.000000000009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7"/>
    <x v="5"/>
    <n v="0"/>
  </r>
  <r>
    <x v="27"/>
    <x v="6"/>
    <n v="0"/>
  </r>
  <r>
    <x v="27"/>
    <x v="7"/>
    <n v="0"/>
  </r>
  <r>
    <x v="27"/>
    <x v="8"/>
    <n v="6875.0000000000755"/>
  </r>
  <r>
    <x v="27"/>
    <x v="9"/>
    <n v="-6875.0000000000755"/>
  </r>
  <r>
    <x v="27"/>
    <x v="10"/>
    <n v="6875.0000000000755"/>
  </r>
  <r>
    <x v="27"/>
    <x v="11"/>
    <n v="-39799.999999999614"/>
  </r>
  <r>
    <x v="27"/>
    <x v="12"/>
    <n v="39799.999999999614"/>
  </r>
  <r>
    <x v="27"/>
    <x v="13"/>
    <n v="4249.9999999999482"/>
  </r>
  <r>
    <x v="27"/>
    <x v="14"/>
    <n v="-4249.9999999999482"/>
  </r>
  <r>
    <x v="27"/>
    <x v="15"/>
    <n v="0"/>
  </r>
  <r>
    <x v="27"/>
    <x v="16"/>
    <n v="6874.9999999997981"/>
  </r>
  <r>
    <x v="27"/>
    <x v="17"/>
    <n v="-6874.9999999997981"/>
  </r>
  <r>
    <x v="27"/>
    <x v="18"/>
    <n v="-39799.999999999614"/>
  </r>
  <r>
    <x v="27"/>
    <x v="19"/>
    <n v="39799.999999999614"/>
  </r>
  <r>
    <x v="27"/>
    <x v="20"/>
    <n v="0"/>
  </r>
  <r>
    <x v="27"/>
    <x v="21"/>
    <n v="4250.0000000000873"/>
  </r>
  <r>
    <x v="27"/>
    <x v="22"/>
    <n v="-4250.0000000000873"/>
  </r>
  <r>
    <x v="27"/>
    <x v="23"/>
    <n v="4250.0000000000873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8"/>
    <x v="5"/>
    <n v="0"/>
  </r>
  <r>
    <x v="28"/>
    <x v="6"/>
    <n v="0"/>
  </r>
  <r>
    <x v="28"/>
    <x v="7"/>
    <n v="0"/>
  </r>
  <r>
    <x v="28"/>
    <x v="8"/>
    <n v="14125.000000000109"/>
  </r>
  <r>
    <x v="28"/>
    <x v="9"/>
    <n v="-14125.000000000109"/>
  </r>
  <r>
    <x v="28"/>
    <x v="10"/>
    <n v="14125.000000000109"/>
  </r>
  <r>
    <x v="28"/>
    <x v="11"/>
    <n v="-46000.000000000262"/>
  </r>
  <r>
    <x v="28"/>
    <x v="12"/>
    <n v="46000.000000000262"/>
  </r>
  <r>
    <x v="28"/>
    <x v="13"/>
    <n v="4374.9999999999345"/>
  </r>
  <r>
    <x v="28"/>
    <x v="14"/>
    <n v="-4374.9999999999345"/>
  </r>
  <r>
    <x v="28"/>
    <x v="15"/>
    <n v="0"/>
  </r>
  <r>
    <x v="28"/>
    <x v="16"/>
    <n v="14125.000000000109"/>
  </r>
  <r>
    <x v="28"/>
    <x v="17"/>
    <n v="-14125.000000000109"/>
  </r>
  <r>
    <x v="28"/>
    <x v="18"/>
    <n v="-46000.000000000262"/>
  </r>
  <r>
    <x v="28"/>
    <x v="19"/>
    <n v="46000.000000000262"/>
  </r>
  <r>
    <x v="28"/>
    <x v="20"/>
    <n v="-2336900"/>
  </r>
  <r>
    <x v="28"/>
    <x v="21"/>
    <n v="4374.9999999999345"/>
  </r>
  <r>
    <x v="28"/>
    <x v="22"/>
    <n v="-4374.9999999999345"/>
  </r>
  <r>
    <x v="28"/>
    <x v="23"/>
    <n v="4374.9999999999345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29"/>
    <x v="5"/>
    <n v="0"/>
  </r>
  <r>
    <x v="29"/>
    <x v="6"/>
    <n v="0"/>
  </r>
  <r>
    <x v="29"/>
    <x v="7"/>
    <n v="0"/>
  </r>
  <r>
    <x v="29"/>
    <x v="8"/>
    <n v="-5750.0000000001992"/>
  </r>
  <r>
    <x v="29"/>
    <x v="9"/>
    <n v="5750.0000000001992"/>
  </r>
  <r>
    <x v="29"/>
    <x v="10"/>
    <n v="-5750.0000000001992"/>
  </r>
  <r>
    <x v="29"/>
    <x v="11"/>
    <n v="26899.99999999948"/>
  </r>
  <r>
    <x v="29"/>
    <x v="12"/>
    <n v="-26899.99999999948"/>
  </r>
  <r>
    <x v="29"/>
    <x v="13"/>
    <n v="0"/>
  </r>
  <r>
    <x v="29"/>
    <x v="14"/>
    <n v="0"/>
  </r>
  <r>
    <x v="29"/>
    <x v="15"/>
    <n v="-19400.000000000084"/>
  </r>
  <r>
    <x v="29"/>
    <x v="16"/>
    <n v="-5749.9999999999218"/>
  </r>
  <r>
    <x v="29"/>
    <x v="17"/>
    <n v="5749.9999999999218"/>
  </r>
  <r>
    <x v="29"/>
    <x v="18"/>
    <n v="26900.000000000367"/>
  </r>
  <r>
    <x v="29"/>
    <x v="19"/>
    <n v="-26900.000000000367"/>
  </r>
  <r>
    <x v="29"/>
    <x v="20"/>
    <n v="26900.000000000367"/>
  </r>
  <r>
    <x v="29"/>
    <x v="21"/>
    <n v="0"/>
  </r>
  <r>
    <x v="29"/>
    <x v="22"/>
    <n v="0"/>
  </r>
  <r>
    <x v="29"/>
    <x v="2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Z35" firstHeaderRow="1" firstDataRow="2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25">
        <item x="13"/>
        <item x="14"/>
        <item x="15"/>
        <item x="6"/>
        <item x="7"/>
        <item x="21"/>
        <item x="22"/>
        <item x="23"/>
        <item x="8"/>
        <item x="9"/>
        <item x="10"/>
        <item x="0"/>
        <item x="1"/>
        <item x="2"/>
        <item x="16"/>
        <item x="17"/>
        <item x="11"/>
        <item x="12"/>
        <item x="3"/>
        <item x="4"/>
        <item x="5"/>
        <item x="18"/>
        <item x="19"/>
        <item x="20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5"/>
  <sheetViews>
    <sheetView topLeftCell="J1" workbookViewId="0">
      <selection activeCell="Z5" sqref="Z5"/>
    </sheetView>
  </sheetViews>
  <sheetFormatPr defaultRowHeight="15" x14ac:dyDescent="0.25"/>
  <cols>
    <col min="1" max="1" width="9.140625" style="49"/>
    <col min="2" max="2" width="12" style="49" bestFit="1" customWidth="1"/>
    <col min="3" max="5" width="9.140625" style="49"/>
    <col min="6" max="6" width="10.7109375" style="49" bestFit="1" customWidth="1"/>
    <col min="7" max="7" width="9.140625" style="49"/>
    <col min="8" max="8" width="10.7109375" style="49" bestFit="1" customWidth="1"/>
    <col min="9" max="9" width="42.28515625" style="49" bestFit="1" customWidth="1"/>
    <col min="10" max="12" width="21.42578125" style="49" customWidth="1"/>
    <col min="13" max="13" width="16.7109375" style="49" bestFit="1" customWidth="1"/>
    <col min="14" max="14" width="9.140625" style="49"/>
    <col min="15" max="15" width="13.7109375" style="49" bestFit="1" customWidth="1"/>
    <col min="16" max="22" width="9.140625" style="49"/>
    <col min="23" max="23" width="18.28515625" style="49" bestFit="1" customWidth="1"/>
    <col min="24" max="24" width="42.28515625" style="49" bestFit="1" customWidth="1"/>
    <col min="25" max="25" width="12.7109375" style="49" bestFit="1" customWidth="1"/>
    <col min="26" max="16384" width="9.140625" style="49"/>
  </cols>
  <sheetData>
    <row r="1" spans="1:25" x14ac:dyDescent="0.25">
      <c r="A1" s="49" t="s">
        <v>72</v>
      </c>
      <c r="B1" s="51" t="s">
        <v>0</v>
      </c>
      <c r="C1" s="49" t="s">
        <v>75</v>
      </c>
      <c r="D1" s="49" t="s">
        <v>39</v>
      </c>
      <c r="H1" s="15" t="s">
        <v>82</v>
      </c>
      <c r="I1" s="16" t="s">
        <v>83</v>
      </c>
      <c r="J1" s="16" t="s">
        <v>84</v>
      </c>
      <c r="K1" s="16" t="s">
        <v>85</v>
      </c>
      <c r="L1" s="16" t="s">
        <v>92</v>
      </c>
      <c r="M1" s="21" t="s">
        <v>89</v>
      </c>
      <c r="N1" s="46" t="s">
        <v>93</v>
      </c>
      <c r="O1" s="54" t="s">
        <v>55</v>
      </c>
      <c r="P1" s="54" t="s">
        <v>56</v>
      </c>
      <c r="Q1" s="54" t="s">
        <v>57</v>
      </c>
      <c r="R1" s="54" t="s">
        <v>58</v>
      </c>
      <c r="S1" s="54" t="s">
        <v>59</v>
      </c>
      <c r="T1" s="54" t="s">
        <v>60</v>
      </c>
      <c r="U1" s="54" t="s">
        <v>61</v>
      </c>
      <c r="V1" s="54" t="s">
        <v>62</v>
      </c>
      <c r="W1" s="54" t="s">
        <v>63</v>
      </c>
      <c r="X1" s="54" t="s">
        <v>64</v>
      </c>
      <c r="Y1" s="45" t="s">
        <v>81</v>
      </c>
    </row>
    <row r="2" spans="1:25" x14ac:dyDescent="0.25">
      <c r="A2" s="49" t="str">
        <f>B2&amp;LEFT(C2,3)</f>
        <v>40819GBP</v>
      </c>
      <c r="B2" s="40">
        <v>40819</v>
      </c>
      <c r="C2" s="49" t="s">
        <v>86</v>
      </c>
      <c r="D2" s="49">
        <v>1.1631328131137246</v>
      </c>
      <c r="H2" s="17">
        <v>40819</v>
      </c>
      <c r="I2" s="18" t="s">
        <v>22</v>
      </c>
      <c r="J2" s="18" t="str">
        <f>MID(I2,21,3)</f>
        <v>GBP</v>
      </c>
      <c r="K2" s="18" t="str">
        <f>H2&amp;J2</f>
        <v>40819GBP</v>
      </c>
      <c r="L2" s="18" t="str">
        <f>H2&amp;"NOK"</f>
        <v>40819NOK</v>
      </c>
      <c r="M2" s="22">
        <v>-1374.9999999999873</v>
      </c>
      <c r="N2" s="47">
        <f>VLOOKUP(K2,$A$1:$D$91,4,FALSE)*M2/VLOOKUP(L2,$A$1:$D$91,4,FALSE)</f>
        <v>-12503.754690467495</v>
      </c>
      <c r="O2" s="55">
        <v>40819</v>
      </c>
      <c r="P2" s="54">
        <v>0</v>
      </c>
      <c r="Q2" s="54" t="s">
        <v>65</v>
      </c>
      <c r="R2" s="54">
        <v>163</v>
      </c>
      <c r="S2" s="54" t="s">
        <v>71</v>
      </c>
      <c r="T2" s="54">
        <v>-12503.7546904676</v>
      </c>
      <c r="U2" s="54" t="s">
        <v>67</v>
      </c>
      <c r="V2" s="54" t="s">
        <v>68</v>
      </c>
      <c r="W2" s="54" t="s">
        <v>21</v>
      </c>
      <c r="X2" s="54" t="s">
        <v>22</v>
      </c>
      <c r="Y2" s="49">
        <f>ROUND(N2/T2-1,8)</f>
        <v>0</v>
      </c>
    </row>
    <row r="3" spans="1:25" x14ac:dyDescent="0.25">
      <c r="A3" s="49" t="str">
        <f t="shared" ref="A3:A66" si="0">B3&amp;LEFT(C3,3)</f>
        <v>40820GBP</v>
      </c>
      <c r="B3" s="40">
        <v>40820</v>
      </c>
      <c r="C3" s="49" t="s">
        <v>86</v>
      </c>
      <c r="D3" s="49">
        <v>1.1647999882697999</v>
      </c>
      <c r="E3" s="50"/>
      <c r="H3" s="19">
        <v>40820</v>
      </c>
      <c r="I3" s="20" t="s">
        <v>22</v>
      </c>
      <c r="J3" s="18" t="str">
        <f t="shared" ref="J3:J66" si="1">MID(I3,21,3)</f>
        <v>GBP</v>
      </c>
      <c r="K3" s="18" t="str">
        <f t="shared" ref="K3:K66" si="2">H3&amp;J3</f>
        <v>40820GBP</v>
      </c>
      <c r="L3" s="18" t="str">
        <f t="shared" ref="L3:L66" si="3">H3&amp;"NOK"</f>
        <v>40820NOK</v>
      </c>
      <c r="M3" s="23">
        <v>-1499.9999999999736</v>
      </c>
      <c r="N3" s="47">
        <f t="shared" ref="N3:N66" si="4">VLOOKUP(K3,$A$1:$D$91,4,FALSE)*M3/VLOOKUP(L3,$A$1:$D$91,4,FALSE)</f>
        <v>-13739.564903194507</v>
      </c>
      <c r="O3" s="55">
        <v>40820</v>
      </c>
      <c r="P3" s="54">
        <v>0</v>
      </c>
      <c r="Q3" s="54" t="s">
        <v>65</v>
      </c>
      <c r="R3" s="54">
        <v>163</v>
      </c>
      <c r="S3" s="54" t="s">
        <v>71</v>
      </c>
      <c r="T3" s="54">
        <v>-13739.5649031948</v>
      </c>
      <c r="U3" s="54" t="s">
        <v>67</v>
      </c>
      <c r="V3" s="54" t="s">
        <v>68</v>
      </c>
      <c r="W3" s="54" t="s">
        <v>21</v>
      </c>
      <c r="X3" s="54" t="s">
        <v>22</v>
      </c>
      <c r="Y3" s="49">
        <f t="shared" ref="Y3:Y66" si="5">ROUND(N3/T3-1,8)</f>
        <v>0</v>
      </c>
    </row>
    <row r="4" spans="1:25" x14ac:dyDescent="0.25">
      <c r="A4" s="49" t="str">
        <f t="shared" si="0"/>
        <v>40821GBP</v>
      </c>
      <c r="B4" s="40">
        <v>40821</v>
      </c>
      <c r="C4" s="49" t="s">
        <v>86</v>
      </c>
      <c r="D4" s="49">
        <v>1.1603888360679022</v>
      </c>
      <c r="H4" s="17">
        <v>40821</v>
      </c>
      <c r="I4" s="18" t="s">
        <v>22</v>
      </c>
      <c r="J4" s="18" t="str">
        <f t="shared" si="1"/>
        <v>GBP</v>
      </c>
      <c r="K4" s="18" t="str">
        <f t="shared" si="2"/>
        <v>40821GBP</v>
      </c>
      <c r="L4" s="18" t="str">
        <f t="shared" si="3"/>
        <v>40821NOK</v>
      </c>
      <c r="M4" s="22">
        <v>4124.9999999999618</v>
      </c>
      <c r="N4" s="47">
        <f t="shared" si="4"/>
        <v>37455.627673436305</v>
      </c>
      <c r="O4" s="55">
        <v>40821</v>
      </c>
      <c r="P4" s="54">
        <v>0</v>
      </c>
      <c r="Q4" s="54" t="s">
        <v>65</v>
      </c>
      <c r="R4" s="54">
        <v>163</v>
      </c>
      <c r="S4" s="54" t="s">
        <v>71</v>
      </c>
      <c r="T4" s="54">
        <v>37455.627673436698</v>
      </c>
      <c r="U4" s="54" t="s">
        <v>67</v>
      </c>
      <c r="V4" s="54" t="s">
        <v>68</v>
      </c>
      <c r="W4" s="54" t="s">
        <v>21</v>
      </c>
      <c r="X4" s="54" t="s">
        <v>22</v>
      </c>
      <c r="Y4" s="49">
        <f t="shared" si="5"/>
        <v>0</v>
      </c>
    </row>
    <row r="5" spans="1:25" x14ac:dyDescent="0.25">
      <c r="A5" s="49" t="str">
        <f t="shared" si="0"/>
        <v>40822GBP</v>
      </c>
      <c r="B5" s="40">
        <v>40822</v>
      </c>
      <c r="C5" s="49" t="s">
        <v>86</v>
      </c>
      <c r="D5" s="49">
        <v>1.1490303485325637</v>
      </c>
      <c r="H5" s="19">
        <v>40822</v>
      </c>
      <c r="I5" s="20" t="s">
        <v>22</v>
      </c>
      <c r="J5" s="18" t="str">
        <f t="shared" si="1"/>
        <v>GBP</v>
      </c>
      <c r="K5" s="18" t="str">
        <f t="shared" si="2"/>
        <v>40822GBP</v>
      </c>
      <c r="L5" s="18" t="str">
        <f t="shared" si="3"/>
        <v>40822NOK</v>
      </c>
      <c r="M5" s="23">
        <v>10625.000000000078</v>
      </c>
      <c r="N5" s="47">
        <f t="shared" si="4"/>
        <v>95873.852217407417</v>
      </c>
      <c r="O5" s="55">
        <v>40822</v>
      </c>
      <c r="P5" s="54">
        <v>0</v>
      </c>
      <c r="Q5" s="54" t="s">
        <v>65</v>
      </c>
      <c r="R5" s="54">
        <v>163</v>
      </c>
      <c r="S5" s="54" t="s">
        <v>71</v>
      </c>
      <c r="T5" s="54">
        <v>95873.852217406602</v>
      </c>
      <c r="U5" s="54" t="s">
        <v>67</v>
      </c>
      <c r="V5" s="54" t="s">
        <v>68</v>
      </c>
      <c r="W5" s="54" t="s">
        <v>21</v>
      </c>
      <c r="X5" s="54" t="s">
        <v>22</v>
      </c>
      <c r="Y5" s="49">
        <f t="shared" si="5"/>
        <v>0</v>
      </c>
    </row>
    <row r="6" spans="1:25" x14ac:dyDescent="0.25">
      <c r="A6" s="49" t="str">
        <f t="shared" si="0"/>
        <v>40823GBP</v>
      </c>
      <c r="B6" s="40">
        <v>40823</v>
      </c>
      <c r="C6" s="49" t="s">
        <v>86</v>
      </c>
      <c r="D6" s="49">
        <v>1.1546302825955939</v>
      </c>
      <c r="H6" s="17">
        <v>40823</v>
      </c>
      <c r="I6" s="18" t="s">
        <v>22</v>
      </c>
      <c r="J6" s="18" t="str">
        <f t="shared" si="1"/>
        <v>GBP</v>
      </c>
      <c r="K6" s="18" t="str">
        <f t="shared" si="2"/>
        <v>40823GBP</v>
      </c>
      <c r="L6" s="18" t="str">
        <f t="shared" si="3"/>
        <v>40823NOK</v>
      </c>
      <c r="M6" s="22">
        <v>-5249.9999999999773</v>
      </c>
      <c r="N6" s="47">
        <f t="shared" si="4"/>
        <v>-47387.909916386168</v>
      </c>
      <c r="O6" s="55">
        <v>40823</v>
      </c>
      <c r="P6" s="54">
        <v>0</v>
      </c>
      <c r="Q6" s="54" t="s">
        <v>65</v>
      </c>
      <c r="R6" s="54">
        <v>163</v>
      </c>
      <c r="S6" s="54" t="s">
        <v>71</v>
      </c>
      <c r="T6" s="54">
        <v>-47387.909916386401</v>
      </c>
      <c r="U6" s="54" t="s">
        <v>67</v>
      </c>
      <c r="V6" s="54" t="s">
        <v>68</v>
      </c>
      <c r="W6" s="54" t="s">
        <v>21</v>
      </c>
      <c r="X6" s="54" t="s">
        <v>22</v>
      </c>
      <c r="Y6" s="49">
        <f t="shared" si="5"/>
        <v>0</v>
      </c>
    </row>
    <row r="7" spans="1:25" x14ac:dyDescent="0.25">
      <c r="A7" s="49" t="str">
        <f t="shared" si="0"/>
        <v>40827GBP</v>
      </c>
      <c r="B7" s="40">
        <v>40827</v>
      </c>
      <c r="C7" s="49" t="s">
        <v>86</v>
      </c>
      <c r="D7" s="49">
        <v>1.1493037999960627</v>
      </c>
      <c r="H7" s="19">
        <v>40827</v>
      </c>
      <c r="I7" s="20" t="s">
        <v>22</v>
      </c>
      <c r="J7" s="18" t="str">
        <f t="shared" si="1"/>
        <v>GBP</v>
      </c>
      <c r="K7" s="18" t="str">
        <f t="shared" si="2"/>
        <v>40827GBP</v>
      </c>
      <c r="L7" s="18" t="str">
        <f t="shared" si="3"/>
        <v>40827NOK</v>
      </c>
      <c r="M7" s="23">
        <v>5000.0000000000045</v>
      </c>
      <c r="N7" s="47">
        <f t="shared" si="4"/>
        <v>44713.941426005178</v>
      </c>
      <c r="O7" s="55">
        <v>40827</v>
      </c>
      <c r="P7" s="54">
        <v>0</v>
      </c>
      <c r="Q7" s="54" t="s">
        <v>65</v>
      </c>
      <c r="R7" s="54">
        <v>163</v>
      </c>
      <c r="S7" s="54" t="s">
        <v>71</v>
      </c>
      <c r="T7" s="54">
        <v>44713.941426005098</v>
      </c>
      <c r="U7" s="54" t="s">
        <v>67</v>
      </c>
      <c r="V7" s="54" t="s">
        <v>68</v>
      </c>
      <c r="W7" s="54" t="s">
        <v>21</v>
      </c>
      <c r="X7" s="54" t="s">
        <v>22</v>
      </c>
      <c r="Y7" s="49">
        <f t="shared" si="5"/>
        <v>0</v>
      </c>
    </row>
    <row r="8" spans="1:25" x14ac:dyDescent="0.25">
      <c r="A8" s="49" t="str">
        <f t="shared" si="0"/>
        <v>40828GBP</v>
      </c>
      <c r="B8" s="40">
        <v>40828</v>
      </c>
      <c r="C8" s="49" t="s">
        <v>86</v>
      </c>
      <c r="D8" s="49">
        <v>1.1420997060136266</v>
      </c>
      <c r="H8" s="17">
        <v>40828</v>
      </c>
      <c r="I8" s="18" t="s">
        <v>22</v>
      </c>
      <c r="J8" s="18" t="str">
        <f t="shared" si="1"/>
        <v>GBP</v>
      </c>
      <c r="K8" s="18" t="str">
        <f t="shared" si="2"/>
        <v>40828GBP</v>
      </c>
      <c r="L8" s="18" t="str">
        <f t="shared" si="3"/>
        <v>40828NOK</v>
      </c>
      <c r="M8" s="22">
        <v>6874.9999999999363</v>
      </c>
      <c r="N8" s="47">
        <f t="shared" si="4"/>
        <v>61082.195284020636</v>
      </c>
      <c r="O8" s="55">
        <v>40828</v>
      </c>
      <c r="P8" s="54">
        <v>0</v>
      </c>
      <c r="Q8" s="54" t="s">
        <v>65</v>
      </c>
      <c r="R8" s="54">
        <v>163</v>
      </c>
      <c r="S8" s="54" t="s">
        <v>71</v>
      </c>
      <c r="T8" s="54">
        <v>61082.195284021203</v>
      </c>
      <c r="U8" s="54" t="s">
        <v>67</v>
      </c>
      <c r="V8" s="54" t="s">
        <v>68</v>
      </c>
      <c r="W8" s="54" t="s">
        <v>21</v>
      </c>
      <c r="X8" s="54" t="s">
        <v>22</v>
      </c>
      <c r="Y8" s="49">
        <f t="shared" si="5"/>
        <v>0</v>
      </c>
    </row>
    <row r="9" spans="1:25" x14ac:dyDescent="0.25">
      <c r="A9" s="49" t="str">
        <f t="shared" si="0"/>
        <v>40829GBP</v>
      </c>
      <c r="B9" s="40">
        <v>40829</v>
      </c>
      <c r="C9" s="49" t="s">
        <v>86</v>
      </c>
      <c r="D9" s="49">
        <v>1.1457603715739122</v>
      </c>
      <c r="H9" s="19">
        <v>40829</v>
      </c>
      <c r="I9" s="20" t="s">
        <v>22</v>
      </c>
      <c r="J9" s="18" t="str">
        <f t="shared" si="1"/>
        <v>GBP</v>
      </c>
      <c r="K9" s="18" t="str">
        <f t="shared" si="2"/>
        <v>40829GBP</v>
      </c>
      <c r="L9" s="18" t="str">
        <f t="shared" si="3"/>
        <v>40829NOK</v>
      </c>
      <c r="M9" s="23">
        <v>-3500.0000000000309</v>
      </c>
      <c r="N9" s="47">
        <f t="shared" si="4"/>
        <v>-31067.850911964953</v>
      </c>
      <c r="O9" s="55">
        <v>40829</v>
      </c>
      <c r="P9" s="54">
        <v>0</v>
      </c>
      <c r="Q9" s="54" t="s">
        <v>65</v>
      </c>
      <c r="R9" s="54">
        <v>163</v>
      </c>
      <c r="S9" s="54" t="s">
        <v>71</v>
      </c>
      <c r="T9" s="54">
        <v>-31067.850911964699</v>
      </c>
      <c r="U9" s="54" t="s">
        <v>67</v>
      </c>
      <c r="V9" s="54" t="s">
        <v>68</v>
      </c>
      <c r="W9" s="54" t="s">
        <v>21</v>
      </c>
      <c r="X9" s="54" t="s">
        <v>22</v>
      </c>
      <c r="Y9" s="49">
        <f t="shared" si="5"/>
        <v>0</v>
      </c>
    </row>
    <row r="10" spans="1:25" x14ac:dyDescent="0.25">
      <c r="A10" s="49" t="str">
        <f t="shared" si="0"/>
        <v>40830GBP</v>
      </c>
      <c r="B10" s="40">
        <v>40830</v>
      </c>
      <c r="C10" s="49" t="s">
        <v>86</v>
      </c>
      <c r="D10" s="49">
        <v>1.1409265051711537</v>
      </c>
      <c r="H10" s="17">
        <v>40830</v>
      </c>
      <c r="I10" s="18" t="s">
        <v>22</v>
      </c>
      <c r="J10" s="18" t="str">
        <f t="shared" si="1"/>
        <v>GBP</v>
      </c>
      <c r="K10" s="18" t="str">
        <f t="shared" si="2"/>
        <v>40830GBP</v>
      </c>
      <c r="L10" s="18" t="str">
        <f t="shared" si="3"/>
        <v>40830NOK</v>
      </c>
      <c r="M10" s="22">
        <v>4625.0000000000455</v>
      </c>
      <c r="N10" s="47">
        <f t="shared" si="4"/>
        <v>40841.775092937314</v>
      </c>
      <c r="O10" s="55">
        <v>40830</v>
      </c>
      <c r="P10" s="54">
        <v>0</v>
      </c>
      <c r="Q10" s="54" t="s">
        <v>65</v>
      </c>
      <c r="R10" s="54">
        <v>163</v>
      </c>
      <c r="S10" s="54" t="s">
        <v>71</v>
      </c>
      <c r="T10" s="54">
        <v>40841.775092936899</v>
      </c>
      <c r="U10" s="54" t="s">
        <v>67</v>
      </c>
      <c r="V10" s="54" t="s">
        <v>68</v>
      </c>
      <c r="W10" s="54" t="s">
        <v>21</v>
      </c>
      <c r="X10" s="54" t="s">
        <v>22</v>
      </c>
      <c r="Y10" s="49">
        <f t="shared" si="5"/>
        <v>0</v>
      </c>
    </row>
    <row r="11" spans="1:25" x14ac:dyDescent="0.25">
      <c r="A11" s="49" t="str">
        <f t="shared" si="0"/>
        <v>40833GBP</v>
      </c>
      <c r="B11" s="40">
        <v>40833</v>
      </c>
      <c r="C11" s="49" t="s">
        <v>86</v>
      </c>
      <c r="D11" s="49">
        <v>1.1448196655882659</v>
      </c>
      <c r="H11" s="19">
        <v>40833</v>
      </c>
      <c r="I11" s="20" t="s">
        <v>22</v>
      </c>
      <c r="J11" s="18" t="str">
        <f t="shared" si="1"/>
        <v>GBP</v>
      </c>
      <c r="K11" s="18" t="str">
        <f t="shared" si="2"/>
        <v>40833GBP</v>
      </c>
      <c r="L11" s="18" t="str">
        <f t="shared" si="3"/>
        <v>40833NOK</v>
      </c>
      <c r="M11" s="23">
        <v>-3750.0000000000032</v>
      </c>
      <c r="N11" s="47">
        <f t="shared" si="4"/>
        <v>-33212.570868368683</v>
      </c>
      <c r="O11" s="55">
        <v>40833</v>
      </c>
      <c r="P11" s="54">
        <v>0</v>
      </c>
      <c r="Q11" s="54" t="s">
        <v>65</v>
      </c>
      <c r="R11" s="54">
        <v>163</v>
      </c>
      <c r="S11" s="54" t="s">
        <v>71</v>
      </c>
      <c r="T11" s="54">
        <v>-33212.570868368603</v>
      </c>
      <c r="U11" s="54" t="s">
        <v>67</v>
      </c>
      <c r="V11" s="54" t="s">
        <v>68</v>
      </c>
      <c r="W11" s="54" t="s">
        <v>21</v>
      </c>
      <c r="X11" s="54" t="s">
        <v>22</v>
      </c>
      <c r="Y11" s="49">
        <f t="shared" si="5"/>
        <v>0</v>
      </c>
    </row>
    <row r="12" spans="1:25" x14ac:dyDescent="0.25">
      <c r="A12" s="49" t="str">
        <f t="shared" si="0"/>
        <v>40834GBP</v>
      </c>
      <c r="B12" s="40">
        <v>40834</v>
      </c>
      <c r="C12" s="49" t="s">
        <v>86</v>
      </c>
      <c r="D12" s="49">
        <v>1.1473207216730765</v>
      </c>
      <c r="H12" s="17">
        <v>40834</v>
      </c>
      <c r="I12" s="18" t="s">
        <v>22</v>
      </c>
      <c r="J12" s="18" t="str">
        <f t="shared" si="1"/>
        <v>GBP</v>
      </c>
      <c r="K12" s="18" t="str">
        <f t="shared" si="2"/>
        <v>40834GBP</v>
      </c>
      <c r="L12" s="18" t="str">
        <f t="shared" si="3"/>
        <v>40834NOK</v>
      </c>
      <c r="M12" s="22">
        <v>-2375.0000000000159</v>
      </c>
      <c r="N12" s="47">
        <f t="shared" si="4"/>
        <v>-21114.848178094366</v>
      </c>
      <c r="O12" s="55">
        <v>40834</v>
      </c>
      <c r="P12" s="54">
        <v>0</v>
      </c>
      <c r="Q12" s="54" t="s">
        <v>65</v>
      </c>
      <c r="R12" s="54">
        <v>163</v>
      </c>
      <c r="S12" s="54" t="s">
        <v>71</v>
      </c>
      <c r="T12" s="54">
        <v>-21114.848178094198</v>
      </c>
      <c r="U12" s="54" t="s">
        <v>67</v>
      </c>
      <c r="V12" s="54" t="s">
        <v>68</v>
      </c>
      <c r="W12" s="54" t="s">
        <v>21</v>
      </c>
      <c r="X12" s="54" t="s">
        <v>22</v>
      </c>
      <c r="Y12" s="49">
        <f t="shared" si="5"/>
        <v>0</v>
      </c>
    </row>
    <row r="13" spans="1:25" x14ac:dyDescent="0.25">
      <c r="A13" s="49" t="str">
        <f t="shared" si="0"/>
        <v>40835GBP</v>
      </c>
      <c r="B13" s="40">
        <v>40835</v>
      </c>
      <c r="C13" s="49" t="s">
        <v>86</v>
      </c>
      <c r="D13" s="49">
        <v>1.1463017066682366</v>
      </c>
      <c r="H13" s="19">
        <v>40835</v>
      </c>
      <c r="I13" s="20" t="s">
        <v>22</v>
      </c>
      <c r="J13" s="18" t="str">
        <f t="shared" si="1"/>
        <v>GBP</v>
      </c>
      <c r="K13" s="18" t="str">
        <f t="shared" si="2"/>
        <v>40835GBP</v>
      </c>
      <c r="L13" s="18" t="str">
        <f t="shared" si="3"/>
        <v>40835NOK</v>
      </c>
      <c r="M13" s="23">
        <v>1000.0000000000286</v>
      </c>
      <c r="N13" s="47">
        <f t="shared" si="4"/>
        <v>8865.6791696843047</v>
      </c>
      <c r="O13" s="55">
        <v>40835</v>
      </c>
      <c r="P13" s="54">
        <v>0</v>
      </c>
      <c r="Q13" s="54" t="s">
        <v>65</v>
      </c>
      <c r="R13" s="54">
        <v>163</v>
      </c>
      <c r="S13" s="54" t="s">
        <v>71</v>
      </c>
      <c r="T13" s="54">
        <v>8865.6791696840501</v>
      </c>
      <c r="U13" s="54" t="s">
        <v>67</v>
      </c>
      <c r="V13" s="54" t="s">
        <v>68</v>
      </c>
      <c r="W13" s="54" t="s">
        <v>21</v>
      </c>
      <c r="X13" s="54" t="s">
        <v>22</v>
      </c>
      <c r="Y13" s="49">
        <f t="shared" si="5"/>
        <v>0</v>
      </c>
    </row>
    <row r="14" spans="1:25" x14ac:dyDescent="0.25">
      <c r="A14" s="49" t="str">
        <f t="shared" si="0"/>
        <v>40836GBP</v>
      </c>
      <c r="B14" s="40">
        <v>40836</v>
      </c>
      <c r="C14" s="49" t="s">
        <v>86</v>
      </c>
      <c r="D14" s="49">
        <v>1.1462059789353989</v>
      </c>
      <c r="H14" s="17">
        <v>40837</v>
      </c>
      <c r="I14" s="18" t="s">
        <v>22</v>
      </c>
      <c r="J14" s="18" t="str">
        <f t="shared" si="1"/>
        <v>GBP</v>
      </c>
      <c r="K14" s="18" t="str">
        <f t="shared" si="2"/>
        <v>40837GBP</v>
      </c>
      <c r="L14" s="18" t="str">
        <f t="shared" si="3"/>
        <v>40837NOK</v>
      </c>
      <c r="M14" s="22">
        <v>-1250.0000000000011</v>
      </c>
      <c r="N14" s="47">
        <f t="shared" si="4"/>
        <v>-11068.11087562276</v>
      </c>
      <c r="O14" s="55">
        <v>40837</v>
      </c>
      <c r="P14" s="54">
        <v>0</v>
      </c>
      <c r="Q14" s="54" t="s">
        <v>65</v>
      </c>
      <c r="R14" s="54">
        <v>163</v>
      </c>
      <c r="S14" s="54" t="s">
        <v>71</v>
      </c>
      <c r="T14" s="54">
        <v>-11068.1108756227</v>
      </c>
      <c r="U14" s="54" t="s">
        <v>67</v>
      </c>
      <c r="V14" s="54" t="s">
        <v>68</v>
      </c>
      <c r="W14" s="54" t="s">
        <v>21</v>
      </c>
      <c r="X14" s="54" t="s">
        <v>22</v>
      </c>
      <c r="Y14" s="49">
        <f t="shared" si="5"/>
        <v>0</v>
      </c>
    </row>
    <row r="15" spans="1:25" x14ac:dyDescent="0.25">
      <c r="A15" s="49" t="str">
        <f t="shared" si="0"/>
        <v>40837GBP</v>
      </c>
      <c r="B15" s="40">
        <v>40837</v>
      </c>
      <c r="C15" s="49" t="s">
        <v>86</v>
      </c>
      <c r="D15" s="49">
        <v>1.1475958708460865</v>
      </c>
      <c r="H15" s="19">
        <v>40840</v>
      </c>
      <c r="I15" s="20" t="s">
        <v>22</v>
      </c>
      <c r="J15" s="18" t="str">
        <f t="shared" si="1"/>
        <v>GBP</v>
      </c>
      <c r="K15" s="18" t="str">
        <f t="shared" si="2"/>
        <v>40840GBP</v>
      </c>
      <c r="L15" s="18" t="str">
        <f t="shared" si="3"/>
        <v>40840NOK</v>
      </c>
      <c r="M15" s="23">
        <v>-2624.9999999999886</v>
      </c>
      <c r="N15" s="47">
        <f t="shared" si="4"/>
        <v>-23243.299881078794</v>
      </c>
      <c r="O15" s="55">
        <v>40840</v>
      </c>
      <c r="P15" s="54">
        <v>0</v>
      </c>
      <c r="Q15" s="54" t="s">
        <v>65</v>
      </c>
      <c r="R15" s="54">
        <v>163</v>
      </c>
      <c r="S15" s="54" t="s">
        <v>71</v>
      </c>
      <c r="T15" s="54">
        <v>-23243.299881078899</v>
      </c>
      <c r="U15" s="54" t="s">
        <v>67</v>
      </c>
      <c r="V15" s="54" t="s">
        <v>68</v>
      </c>
      <c r="W15" s="54" t="s">
        <v>21</v>
      </c>
      <c r="X15" s="54" t="s">
        <v>22</v>
      </c>
      <c r="Y15" s="49">
        <f t="shared" si="5"/>
        <v>0</v>
      </c>
    </row>
    <row r="16" spans="1:25" x14ac:dyDescent="0.25">
      <c r="A16" s="49" t="str">
        <f t="shared" si="0"/>
        <v>40840GBP</v>
      </c>
      <c r="B16" s="40">
        <v>40840</v>
      </c>
      <c r="C16" s="49" t="s">
        <v>86</v>
      </c>
      <c r="D16" s="49">
        <v>1.1503813809592436</v>
      </c>
      <c r="H16" s="17">
        <v>40841</v>
      </c>
      <c r="I16" s="18" t="s">
        <v>22</v>
      </c>
      <c r="J16" s="18" t="str">
        <f t="shared" si="1"/>
        <v>GBP</v>
      </c>
      <c r="K16" s="18" t="str">
        <f t="shared" si="2"/>
        <v>40841GBP</v>
      </c>
      <c r="L16" s="18" t="str">
        <f t="shared" si="3"/>
        <v>40841NOK</v>
      </c>
      <c r="M16" s="22">
        <v>249.99999999997246</v>
      </c>
      <c r="N16" s="47">
        <f t="shared" si="4"/>
        <v>2210.7362600236852</v>
      </c>
      <c r="O16" s="55">
        <v>40841</v>
      </c>
      <c r="P16" s="54">
        <v>0</v>
      </c>
      <c r="Q16" s="54" t="s">
        <v>65</v>
      </c>
      <c r="R16" s="54">
        <v>163</v>
      </c>
      <c r="S16" s="54" t="s">
        <v>71</v>
      </c>
      <c r="T16" s="54">
        <v>2210.7362600239298</v>
      </c>
      <c r="U16" s="54" t="s">
        <v>67</v>
      </c>
      <c r="V16" s="54" t="s">
        <v>68</v>
      </c>
      <c r="W16" s="54" t="s">
        <v>21</v>
      </c>
      <c r="X16" s="54" t="s">
        <v>22</v>
      </c>
      <c r="Y16" s="49">
        <f t="shared" si="5"/>
        <v>0</v>
      </c>
    </row>
    <row r="17" spans="1:25" x14ac:dyDescent="0.25">
      <c r="A17" s="49" t="str">
        <f t="shared" si="0"/>
        <v>40841GBP</v>
      </c>
      <c r="B17" s="40">
        <v>40841</v>
      </c>
      <c r="C17" s="49" t="s">
        <v>86</v>
      </c>
      <c r="D17" s="49">
        <v>1.1500565521961137</v>
      </c>
      <c r="H17" s="19">
        <v>40842</v>
      </c>
      <c r="I17" s="20" t="s">
        <v>22</v>
      </c>
      <c r="J17" s="18" t="str">
        <f t="shared" si="1"/>
        <v>GBP</v>
      </c>
      <c r="K17" s="18" t="str">
        <f t="shared" si="2"/>
        <v>40842GBP</v>
      </c>
      <c r="L17" s="18" t="str">
        <f t="shared" si="3"/>
        <v>40842NOK</v>
      </c>
      <c r="M17" s="23">
        <v>2000.0000000000573</v>
      </c>
      <c r="N17" s="47">
        <f t="shared" si="4"/>
        <v>17619.987942258645</v>
      </c>
      <c r="O17" s="55">
        <v>40842</v>
      </c>
      <c r="P17" s="54">
        <v>0</v>
      </c>
      <c r="Q17" s="54" t="s">
        <v>65</v>
      </c>
      <c r="R17" s="54">
        <v>163</v>
      </c>
      <c r="S17" s="54" t="s">
        <v>71</v>
      </c>
      <c r="T17" s="54">
        <v>17619.9879422581</v>
      </c>
      <c r="U17" s="54" t="s">
        <v>67</v>
      </c>
      <c r="V17" s="54" t="s">
        <v>68</v>
      </c>
      <c r="W17" s="54" t="s">
        <v>21</v>
      </c>
      <c r="X17" s="54" t="s">
        <v>22</v>
      </c>
      <c r="Y17" s="49">
        <f t="shared" si="5"/>
        <v>0</v>
      </c>
    </row>
    <row r="18" spans="1:25" x14ac:dyDescent="0.25">
      <c r="A18" s="49" t="str">
        <f t="shared" si="0"/>
        <v>40842GBP</v>
      </c>
      <c r="B18" s="40">
        <v>40842</v>
      </c>
      <c r="C18" s="49" t="s">
        <v>86</v>
      </c>
      <c r="D18" s="49">
        <v>1.1479198633118626</v>
      </c>
      <c r="H18" s="17">
        <v>40843</v>
      </c>
      <c r="I18" s="18" t="s">
        <v>22</v>
      </c>
      <c r="J18" s="18" t="str">
        <f t="shared" si="1"/>
        <v>GBP</v>
      </c>
      <c r="K18" s="18" t="str">
        <f t="shared" si="2"/>
        <v>40843GBP</v>
      </c>
      <c r="L18" s="18" t="str">
        <f t="shared" si="3"/>
        <v>40843NOK</v>
      </c>
      <c r="M18" s="22">
        <v>10499.999999999955</v>
      </c>
      <c r="N18" s="47">
        <f t="shared" si="4"/>
        <v>91664.003553964212</v>
      </c>
      <c r="O18" s="55">
        <v>40843</v>
      </c>
      <c r="P18" s="54">
        <v>0</v>
      </c>
      <c r="Q18" s="54" t="s">
        <v>65</v>
      </c>
      <c r="R18" s="54">
        <v>163</v>
      </c>
      <c r="S18" s="54" t="s">
        <v>71</v>
      </c>
      <c r="T18" s="54">
        <v>91664.003553964605</v>
      </c>
      <c r="U18" s="54" t="s">
        <v>67</v>
      </c>
      <c r="V18" s="54" t="s">
        <v>68</v>
      </c>
      <c r="W18" s="54" t="s">
        <v>21</v>
      </c>
      <c r="X18" s="54" t="s">
        <v>22</v>
      </c>
      <c r="Y18" s="49">
        <f t="shared" si="5"/>
        <v>0</v>
      </c>
    </row>
    <row r="19" spans="1:25" x14ac:dyDescent="0.25">
      <c r="A19" s="49" t="str">
        <f t="shared" si="0"/>
        <v>40843GBP</v>
      </c>
      <c r="B19" s="40">
        <v>40843</v>
      </c>
      <c r="C19" s="49" t="s">
        <v>86</v>
      </c>
      <c r="D19" s="49">
        <v>1.136955077116067</v>
      </c>
      <c r="H19" s="19">
        <v>40844</v>
      </c>
      <c r="I19" s="20" t="s">
        <v>22</v>
      </c>
      <c r="J19" s="18" t="str">
        <f t="shared" si="1"/>
        <v>GBP</v>
      </c>
      <c r="K19" s="18" t="str">
        <f t="shared" si="2"/>
        <v>40844GBP</v>
      </c>
      <c r="L19" s="18" t="str">
        <f t="shared" si="3"/>
        <v>40844NOK</v>
      </c>
      <c r="M19" s="23">
        <v>-374.99999999995867</v>
      </c>
      <c r="N19" s="47">
        <f t="shared" si="4"/>
        <v>-3273.0907569199403</v>
      </c>
      <c r="O19" s="55">
        <v>40844</v>
      </c>
      <c r="P19" s="54">
        <v>0</v>
      </c>
      <c r="Q19" s="54" t="s">
        <v>65</v>
      </c>
      <c r="R19" s="54">
        <v>163</v>
      </c>
      <c r="S19" s="54" t="s">
        <v>71</v>
      </c>
      <c r="T19" s="54">
        <v>-3273.0907569203</v>
      </c>
      <c r="U19" s="54" t="s">
        <v>67</v>
      </c>
      <c r="V19" s="54" t="s">
        <v>68</v>
      </c>
      <c r="W19" s="54" t="s">
        <v>21</v>
      </c>
      <c r="X19" s="54" t="s">
        <v>22</v>
      </c>
      <c r="Y19" s="49">
        <f t="shared" si="5"/>
        <v>0</v>
      </c>
    </row>
    <row r="20" spans="1:25" x14ac:dyDescent="0.25">
      <c r="A20" s="49" t="str">
        <f t="shared" si="0"/>
        <v>40844GBP</v>
      </c>
      <c r="B20" s="40">
        <v>40844</v>
      </c>
      <c r="C20" s="49" t="s">
        <v>86</v>
      </c>
      <c r="D20" s="49">
        <v>1.137458673038283</v>
      </c>
      <c r="H20" s="17">
        <v>40847</v>
      </c>
      <c r="I20" s="18" t="s">
        <v>22</v>
      </c>
      <c r="J20" s="18" t="str">
        <f t="shared" si="1"/>
        <v>GBP</v>
      </c>
      <c r="K20" s="18" t="str">
        <f t="shared" si="2"/>
        <v>40847GBP</v>
      </c>
      <c r="L20" s="18" t="str">
        <f t="shared" si="3"/>
        <v>40847NOK</v>
      </c>
      <c r="M20" s="22">
        <v>-8625.0000000000218</v>
      </c>
      <c r="N20" s="47">
        <f t="shared" si="4"/>
        <v>-76119.985414202674</v>
      </c>
      <c r="O20" s="55">
        <v>40847</v>
      </c>
      <c r="P20" s="54">
        <v>0</v>
      </c>
      <c r="Q20" s="54" t="s">
        <v>65</v>
      </c>
      <c r="R20" s="54">
        <v>163</v>
      </c>
      <c r="S20" s="54" t="s">
        <v>71</v>
      </c>
      <c r="T20" s="54">
        <v>-76119.9854142025</v>
      </c>
      <c r="U20" s="54" t="s">
        <v>67</v>
      </c>
      <c r="V20" s="54" t="s">
        <v>68</v>
      </c>
      <c r="W20" s="54" t="s">
        <v>21</v>
      </c>
      <c r="X20" s="54" t="s">
        <v>22</v>
      </c>
      <c r="Y20" s="49">
        <f t="shared" si="5"/>
        <v>0</v>
      </c>
    </row>
    <row r="21" spans="1:25" x14ac:dyDescent="0.25">
      <c r="A21" s="49" t="str">
        <f t="shared" si="0"/>
        <v>40847GBP</v>
      </c>
      <c r="B21" s="40">
        <v>40847</v>
      </c>
      <c r="C21" s="49" t="s">
        <v>86</v>
      </c>
      <c r="D21" s="49">
        <v>1.14634896482372</v>
      </c>
      <c r="H21" s="19">
        <v>40848</v>
      </c>
      <c r="I21" s="20" t="s">
        <v>22</v>
      </c>
      <c r="J21" s="18" t="str">
        <f t="shared" si="1"/>
        <v>GBP</v>
      </c>
      <c r="K21" s="18" t="str">
        <f t="shared" si="2"/>
        <v>40848GBP</v>
      </c>
      <c r="L21" s="18" t="str">
        <f t="shared" si="3"/>
        <v>40848NOK</v>
      </c>
      <c r="M21" s="23">
        <v>-18625.000000000029</v>
      </c>
      <c r="N21" s="47">
        <f t="shared" si="4"/>
        <v>-168241.44385930622</v>
      </c>
      <c r="O21" s="55">
        <v>40848</v>
      </c>
      <c r="P21" s="54">
        <v>0</v>
      </c>
      <c r="Q21" s="54" t="s">
        <v>65</v>
      </c>
      <c r="R21" s="54">
        <v>163</v>
      </c>
      <c r="S21" s="54" t="s">
        <v>71</v>
      </c>
      <c r="T21" s="54">
        <v>-168241.44385930599</v>
      </c>
      <c r="U21" s="54" t="s">
        <v>67</v>
      </c>
      <c r="V21" s="54" t="s">
        <v>68</v>
      </c>
      <c r="W21" s="54" t="s">
        <v>21</v>
      </c>
      <c r="X21" s="54" t="s">
        <v>22</v>
      </c>
      <c r="Y21" s="49">
        <f t="shared" si="5"/>
        <v>0</v>
      </c>
    </row>
    <row r="22" spans="1:25" x14ac:dyDescent="0.25">
      <c r="A22" s="49" t="str">
        <f t="shared" si="0"/>
        <v>40848GBP</v>
      </c>
      <c r="B22" s="40">
        <v>40848</v>
      </c>
      <c r="C22" s="49" t="s">
        <v>86</v>
      </c>
      <c r="D22" s="49">
        <v>1.1662499382250604</v>
      </c>
      <c r="H22" s="17">
        <v>40849</v>
      </c>
      <c r="I22" s="18" t="s">
        <v>22</v>
      </c>
      <c r="J22" s="18" t="str">
        <f t="shared" si="1"/>
        <v>GBP</v>
      </c>
      <c r="K22" s="18" t="str">
        <f t="shared" si="2"/>
        <v>40849GBP</v>
      </c>
      <c r="L22" s="18" t="str">
        <f t="shared" si="3"/>
        <v>40849NOK</v>
      </c>
      <c r="M22" s="22">
        <v>5249.9999999999773</v>
      </c>
      <c r="N22" s="47">
        <f t="shared" si="4"/>
        <v>47317.401158352077</v>
      </c>
      <c r="O22" s="55">
        <v>40849</v>
      </c>
      <c r="P22" s="54">
        <v>0</v>
      </c>
      <c r="Q22" s="54" t="s">
        <v>65</v>
      </c>
      <c r="R22" s="54">
        <v>163</v>
      </c>
      <c r="S22" s="54" t="s">
        <v>71</v>
      </c>
      <c r="T22" s="54">
        <v>47317.401158352302</v>
      </c>
      <c r="U22" s="54" t="s">
        <v>67</v>
      </c>
      <c r="V22" s="54" t="s">
        <v>68</v>
      </c>
      <c r="W22" s="54" t="s">
        <v>21</v>
      </c>
      <c r="X22" s="54" t="s">
        <v>22</v>
      </c>
      <c r="Y22" s="49">
        <f t="shared" si="5"/>
        <v>0</v>
      </c>
    </row>
    <row r="23" spans="1:25" x14ac:dyDescent="0.25">
      <c r="A23" s="49" t="str">
        <f t="shared" si="0"/>
        <v>40849GBP</v>
      </c>
      <c r="B23" s="40">
        <v>40849</v>
      </c>
      <c r="C23" s="49" t="s">
        <v>86</v>
      </c>
      <c r="D23" s="49">
        <v>1.1606204109799019</v>
      </c>
      <c r="H23" s="19">
        <v>40850</v>
      </c>
      <c r="I23" s="20" t="s">
        <v>22</v>
      </c>
      <c r="J23" s="18" t="str">
        <f t="shared" si="1"/>
        <v>GBP</v>
      </c>
      <c r="K23" s="18" t="str">
        <f t="shared" si="2"/>
        <v>40850GBP</v>
      </c>
      <c r="L23" s="18" t="str">
        <f t="shared" si="3"/>
        <v>40850NOK</v>
      </c>
      <c r="M23" s="23">
        <v>-2874.9999999999609</v>
      </c>
      <c r="N23" s="47">
        <f t="shared" si="4"/>
        <v>-25833.1910896027</v>
      </c>
      <c r="O23" s="55">
        <v>40850</v>
      </c>
      <c r="P23" s="54">
        <v>0</v>
      </c>
      <c r="Q23" s="54" t="s">
        <v>65</v>
      </c>
      <c r="R23" s="54">
        <v>163</v>
      </c>
      <c r="S23" s="54" t="s">
        <v>71</v>
      </c>
      <c r="T23" s="54">
        <v>-25833.191089602999</v>
      </c>
      <c r="U23" s="54" t="s">
        <v>67</v>
      </c>
      <c r="V23" s="54" t="s">
        <v>68</v>
      </c>
      <c r="W23" s="54" t="s">
        <v>21</v>
      </c>
      <c r="X23" s="54" t="s">
        <v>22</v>
      </c>
      <c r="Y23" s="49">
        <f t="shared" si="5"/>
        <v>0</v>
      </c>
    </row>
    <row r="24" spans="1:25" x14ac:dyDescent="0.25">
      <c r="A24" s="49" t="str">
        <f t="shared" si="0"/>
        <v>40850GBP</v>
      </c>
      <c r="B24" s="40">
        <v>40850</v>
      </c>
      <c r="C24" s="49" t="s">
        <v>86</v>
      </c>
      <c r="D24" s="49">
        <v>1.1637671469704687</v>
      </c>
      <c r="H24" s="17">
        <v>40851</v>
      </c>
      <c r="I24" s="18" t="s">
        <v>22</v>
      </c>
      <c r="J24" s="18" t="str">
        <f t="shared" si="1"/>
        <v>GBP</v>
      </c>
      <c r="K24" s="18" t="str">
        <f t="shared" si="2"/>
        <v>40851GBP</v>
      </c>
      <c r="L24" s="18" t="str">
        <f t="shared" si="3"/>
        <v>40851NOK</v>
      </c>
      <c r="M24" s="22">
        <v>1125.0000000000148</v>
      </c>
      <c r="N24" s="47">
        <f t="shared" si="4"/>
        <v>10146.776791296768</v>
      </c>
      <c r="O24" s="55">
        <v>40851</v>
      </c>
      <c r="P24" s="54">
        <v>0</v>
      </c>
      <c r="Q24" s="54" t="s">
        <v>65</v>
      </c>
      <c r="R24" s="54">
        <v>163</v>
      </c>
      <c r="S24" s="54" t="s">
        <v>71</v>
      </c>
      <c r="T24" s="54">
        <v>10146.776791296599</v>
      </c>
      <c r="U24" s="54" t="s">
        <v>67</v>
      </c>
      <c r="V24" s="54" t="s">
        <v>68</v>
      </c>
      <c r="W24" s="54" t="s">
        <v>21</v>
      </c>
      <c r="X24" s="54" t="s">
        <v>22</v>
      </c>
      <c r="Y24" s="49">
        <f t="shared" si="5"/>
        <v>0</v>
      </c>
    </row>
    <row r="25" spans="1:25" x14ac:dyDescent="0.25">
      <c r="A25" s="49" t="str">
        <f t="shared" si="0"/>
        <v>40851GBP</v>
      </c>
      <c r="B25" s="40">
        <v>40851</v>
      </c>
      <c r="C25" s="49" t="s">
        <v>86</v>
      </c>
      <c r="D25" s="49">
        <v>1.1625878575428146</v>
      </c>
      <c r="H25" s="19">
        <v>40854</v>
      </c>
      <c r="I25" s="20" t="s">
        <v>22</v>
      </c>
      <c r="J25" s="18" t="str">
        <f t="shared" si="1"/>
        <v>GBP</v>
      </c>
      <c r="K25" s="18" t="str">
        <f t="shared" si="2"/>
        <v>40854GBP</v>
      </c>
      <c r="L25" s="18" t="str">
        <f t="shared" si="3"/>
        <v>40854NOK</v>
      </c>
      <c r="M25" s="23">
        <v>-2250.0000000000296</v>
      </c>
      <c r="N25" s="47">
        <f t="shared" si="4"/>
        <v>-20223.386436034638</v>
      </c>
      <c r="O25" s="55">
        <v>40854</v>
      </c>
      <c r="P25" s="54">
        <v>0</v>
      </c>
      <c r="Q25" s="54" t="s">
        <v>65</v>
      </c>
      <c r="R25" s="54">
        <v>163</v>
      </c>
      <c r="S25" s="54" t="s">
        <v>71</v>
      </c>
      <c r="T25" s="54">
        <v>-20223.386436034401</v>
      </c>
      <c r="U25" s="54" t="s">
        <v>67</v>
      </c>
      <c r="V25" s="54" t="s">
        <v>68</v>
      </c>
      <c r="W25" s="54" t="s">
        <v>21</v>
      </c>
      <c r="X25" s="54" t="s">
        <v>22</v>
      </c>
      <c r="Y25" s="49">
        <f t="shared" si="5"/>
        <v>0</v>
      </c>
    </row>
    <row r="26" spans="1:25" x14ac:dyDescent="0.25">
      <c r="A26" s="49" t="str">
        <f t="shared" si="0"/>
        <v>40854GBP</v>
      </c>
      <c r="B26" s="40">
        <v>40854</v>
      </c>
      <c r="C26" s="49" t="s">
        <v>86</v>
      </c>
      <c r="D26" s="49">
        <v>1.1649653131581352</v>
      </c>
      <c r="H26" s="17">
        <v>40855</v>
      </c>
      <c r="I26" s="18" t="s">
        <v>22</v>
      </c>
      <c r="J26" s="18" t="str">
        <f t="shared" si="1"/>
        <v>GBP</v>
      </c>
      <c r="K26" s="18" t="str">
        <f t="shared" si="2"/>
        <v>40855GBP</v>
      </c>
      <c r="L26" s="18" t="str">
        <f t="shared" si="3"/>
        <v>40855NOK</v>
      </c>
      <c r="M26" s="22">
        <v>-624.99999999993122</v>
      </c>
      <c r="N26" s="47">
        <f t="shared" si="4"/>
        <v>-5641.0051908773112</v>
      </c>
      <c r="O26" s="55">
        <v>40855</v>
      </c>
      <c r="P26" s="54">
        <v>0</v>
      </c>
      <c r="Q26" s="54" t="s">
        <v>65</v>
      </c>
      <c r="R26" s="54">
        <v>163</v>
      </c>
      <c r="S26" s="54" t="s">
        <v>71</v>
      </c>
      <c r="T26" s="54">
        <v>-5641.0051908779296</v>
      </c>
      <c r="U26" s="54" t="s">
        <v>67</v>
      </c>
      <c r="V26" s="54" t="s">
        <v>68</v>
      </c>
      <c r="W26" s="54" t="s">
        <v>21</v>
      </c>
      <c r="X26" s="54" t="s">
        <v>22</v>
      </c>
      <c r="Y26" s="49">
        <f t="shared" si="5"/>
        <v>0</v>
      </c>
    </row>
    <row r="27" spans="1:25" x14ac:dyDescent="0.25">
      <c r="A27" s="49" t="str">
        <f t="shared" si="0"/>
        <v>40855GBP</v>
      </c>
      <c r="B27" s="40">
        <v>40855</v>
      </c>
      <c r="C27" s="49" t="s">
        <v>86</v>
      </c>
      <c r="D27" s="49">
        <v>1.1656281520204521</v>
      </c>
      <c r="H27" s="19">
        <v>40856</v>
      </c>
      <c r="I27" s="20" t="s">
        <v>22</v>
      </c>
      <c r="J27" s="18" t="str">
        <f t="shared" si="1"/>
        <v>GBP</v>
      </c>
      <c r="K27" s="18" t="str">
        <f t="shared" si="2"/>
        <v>40856GBP</v>
      </c>
      <c r="L27" s="18" t="str">
        <f t="shared" si="3"/>
        <v>40856NOK</v>
      </c>
      <c r="M27" s="23">
        <v>-10000.000000000009</v>
      </c>
      <c r="N27" s="47">
        <f t="shared" si="4"/>
        <v>-91411.831698024791</v>
      </c>
      <c r="O27" s="55">
        <v>40856</v>
      </c>
      <c r="P27" s="54">
        <v>0</v>
      </c>
      <c r="Q27" s="54" t="s">
        <v>65</v>
      </c>
      <c r="R27" s="54">
        <v>163</v>
      </c>
      <c r="S27" s="54" t="s">
        <v>71</v>
      </c>
      <c r="T27" s="54">
        <v>-91411.831698024704</v>
      </c>
      <c r="U27" s="54" t="s">
        <v>67</v>
      </c>
      <c r="V27" s="54" t="s">
        <v>68</v>
      </c>
      <c r="W27" s="54" t="s">
        <v>21</v>
      </c>
      <c r="X27" s="54" t="s">
        <v>22</v>
      </c>
      <c r="Y27" s="49">
        <f t="shared" si="5"/>
        <v>0</v>
      </c>
    </row>
    <row r="28" spans="1:25" x14ac:dyDescent="0.25">
      <c r="A28" s="49" t="str">
        <f t="shared" si="0"/>
        <v>40856GBP</v>
      </c>
      <c r="B28" s="40">
        <v>40856</v>
      </c>
      <c r="C28" s="49" t="s">
        <v>86</v>
      </c>
      <c r="D28" s="49">
        <v>1.1766054697008281</v>
      </c>
      <c r="H28" s="17">
        <v>40857</v>
      </c>
      <c r="I28" s="18" t="s">
        <v>22</v>
      </c>
      <c r="J28" s="18" t="str">
        <f t="shared" si="1"/>
        <v>GBP</v>
      </c>
      <c r="K28" s="18" t="str">
        <f t="shared" si="2"/>
        <v>40857GBP</v>
      </c>
      <c r="L28" s="18" t="str">
        <f t="shared" si="3"/>
        <v>40857NOK</v>
      </c>
      <c r="M28" s="22">
        <v>4249.9999999999482</v>
      </c>
      <c r="N28" s="47">
        <f t="shared" si="4"/>
        <v>38581.405071064321</v>
      </c>
      <c r="O28" s="55">
        <v>40857</v>
      </c>
      <c r="P28" s="54">
        <v>0</v>
      </c>
      <c r="Q28" s="54" t="s">
        <v>65</v>
      </c>
      <c r="R28" s="54">
        <v>163</v>
      </c>
      <c r="S28" s="54" t="s">
        <v>71</v>
      </c>
      <c r="T28" s="54">
        <v>38581.405071064801</v>
      </c>
      <c r="U28" s="54" t="s">
        <v>67</v>
      </c>
      <c r="V28" s="54" t="s">
        <v>68</v>
      </c>
      <c r="W28" s="54" t="s">
        <v>21</v>
      </c>
      <c r="X28" s="54" t="s">
        <v>22</v>
      </c>
      <c r="Y28" s="49">
        <f t="shared" si="5"/>
        <v>0</v>
      </c>
    </row>
    <row r="29" spans="1:25" x14ac:dyDescent="0.25">
      <c r="A29" s="49" t="str">
        <f t="shared" si="0"/>
        <v>40857GBP</v>
      </c>
      <c r="B29" s="40">
        <v>40857</v>
      </c>
      <c r="C29" s="49" t="s">
        <v>86</v>
      </c>
      <c r="D29" s="49">
        <v>1.171933616122999</v>
      </c>
      <c r="H29" s="19">
        <v>40858</v>
      </c>
      <c r="I29" s="20" t="s">
        <v>22</v>
      </c>
      <c r="J29" s="18" t="str">
        <f t="shared" si="1"/>
        <v>GBP</v>
      </c>
      <c r="K29" s="18" t="str">
        <f t="shared" si="2"/>
        <v>40858GBP</v>
      </c>
      <c r="L29" s="18" t="str">
        <f t="shared" si="3"/>
        <v>40858NOK</v>
      </c>
      <c r="M29" s="23">
        <v>4374.9999999999345</v>
      </c>
      <c r="N29" s="47">
        <f t="shared" si="4"/>
        <v>39561.208499918874</v>
      </c>
      <c r="O29" s="55">
        <v>40858</v>
      </c>
      <c r="P29" s="54">
        <v>0</v>
      </c>
      <c r="Q29" s="54" t="s">
        <v>65</v>
      </c>
      <c r="R29" s="54">
        <v>163</v>
      </c>
      <c r="S29" s="54" t="s">
        <v>71</v>
      </c>
      <c r="T29" s="54">
        <v>39561.208499919499</v>
      </c>
      <c r="U29" s="54" t="s">
        <v>67</v>
      </c>
      <c r="V29" s="54" t="s">
        <v>68</v>
      </c>
      <c r="W29" s="54" t="s">
        <v>21</v>
      </c>
      <c r="X29" s="54" t="s">
        <v>22</v>
      </c>
      <c r="Y29" s="49">
        <f t="shared" si="5"/>
        <v>0</v>
      </c>
    </row>
    <row r="30" spans="1:25" x14ac:dyDescent="0.25">
      <c r="A30" s="49" t="str">
        <f t="shared" si="0"/>
        <v>40858GBP</v>
      </c>
      <c r="B30" s="40">
        <v>40858</v>
      </c>
      <c r="C30" s="49" t="s">
        <v>86</v>
      </c>
      <c r="D30" s="49">
        <v>1.1670928454569653</v>
      </c>
      <c r="H30" s="17">
        <v>40833</v>
      </c>
      <c r="I30" s="18" t="s">
        <v>23</v>
      </c>
      <c r="J30" s="18" t="str">
        <f t="shared" si="1"/>
        <v>GBP</v>
      </c>
      <c r="K30" s="18" t="str">
        <f t="shared" si="2"/>
        <v>40833GBP</v>
      </c>
      <c r="L30" s="18" t="str">
        <f t="shared" si="3"/>
        <v>40833NOK</v>
      </c>
      <c r="M30" s="22">
        <v>60250.000000000029</v>
      </c>
      <c r="N30" s="47">
        <f t="shared" si="4"/>
        <v>533615.30528512318</v>
      </c>
      <c r="O30" s="55">
        <v>40833</v>
      </c>
      <c r="P30" s="54">
        <v>0</v>
      </c>
      <c r="Q30" s="54" t="s">
        <v>65</v>
      </c>
      <c r="R30" s="54">
        <v>163</v>
      </c>
      <c r="S30" s="54" t="s">
        <v>71</v>
      </c>
      <c r="T30" s="54">
        <v>533615.30528512294</v>
      </c>
      <c r="U30" s="54" t="s">
        <v>67</v>
      </c>
      <c r="V30" s="54" t="s">
        <v>68</v>
      </c>
      <c r="W30" s="54" t="s">
        <v>21</v>
      </c>
      <c r="X30" s="54" t="s">
        <v>23</v>
      </c>
      <c r="Y30" s="49">
        <f t="shared" si="5"/>
        <v>0</v>
      </c>
    </row>
    <row r="31" spans="1:25" x14ac:dyDescent="0.25">
      <c r="A31" s="49" t="str">
        <f t="shared" si="0"/>
        <v>40861GBP</v>
      </c>
      <c r="B31" s="40">
        <v>40861</v>
      </c>
      <c r="C31" s="49" t="s">
        <v>86</v>
      </c>
      <c r="D31" s="49">
        <v>1.1670674421401179</v>
      </c>
      <c r="H31" s="19">
        <v>40834</v>
      </c>
      <c r="I31" s="20" t="s">
        <v>23</v>
      </c>
      <c r="J31" s="18" t="str">
        <f t="shared" si="1"/>
        <v>GBP</v>
      </c>
      <c r="K31" s="18" t="str">
        <f t="shared" si="2"/>
        <v>40834GBP</v>
      </c>
      <c r="L31" s="18" t="str">
        <f t="shared" si="3"/>
        <v>40834NOK</v>
      </c>
      <c r="M31" s="23">
        <v>2375.0000000000159</v>
      </c>
      <c r="N31" s="47">
        <f t="shared" si="4"/>
        <v>21114.848178094366</v>
      </c>
      <c r="O31" s="55">
        <v>40834</v>
      </c>
      <c r="P31" s="54">
        <v>0</v>
      </c>
      <c r="Q31" s="54" t="s">
        <v>65</v>
      </c>
      <c r="R31" s="54">
        <v>163</v>
      </c>
      <c r="S31" s="54" t="s">
        <v>71</v>
      </c>
      <c r="T31" s="54">
        <v>21114.848178094198</v>
      </c>
      <c r="U31" s="54" t="s">
        <v>67</v>
      </c>
      <c r="V31" s="54" t="s">
        <v>68</v>
      </c>
      <c r="W31" s="54" t="s">
        <v>21</v>
      </c>
      <c r="X31" s="54" t="s">
        <v>23</v>
      </c>
      <c r="Y31" s="49">
        <f t="shared" si="5"/>
        <v>0</v>
      </c>
    </row>
    <row r="32" spans="1:25" x14ac:dyDescent="0.25">
      <c r="A32" s="49" t="str">
        <f t="shared" si="0"/>
        <v>40819USD</v>
      </c>
      <c r="B32" s="40">
        <v>40819</v>
      </c>
      <c r="C32" s="49" t="s">
        <v>87</v>
      </c>
      <c r="D32" s="49">
        <v>0.75055352442012069</v>
      </c>
      <c r="H32" s="17">
        <v>40835</v>
      </c>
      <c r="I32" s="18" t="s">
        <v>23</v>
      </c>
      <c r="J32" s="18" t="str">
        <f t="shared" si="1"/>
        <v>GBP</v>
      </c>
      <c r="K32" s="18" t="str">
        <f t="shared" si="2"/>
        <v>40835GBP</v>
      </c>
      <c r="L32" s="18" t="str">
        <f t="shared" si="3"/>
        <v>40835NOK</v>
      </c>
      <c r="M32" s="22">
        <v>-1000.0000000000286</v>
      </c>
      <c r="N32" s="47">
        <f t="shared" si="4"/>
        <v>-8865.6791696843047</v>
      </c>
      <c r="O32" s="55">
        <v>40835</v>
      </c>
      <c r="P32" s="54">
        <v>0</v>
      </c>
      <c r="Q32" s="54" t="s">
        <v>65</v>
      </c>
      <c r="R32" s="54">
        <v>163</v>
      </c>
      <c r="S32" s="54" t="s">
        <v>71</v>
      </c>
      <c r="T32" s="54">
        <v>-8865.6791696840501</v>
      </c>
      <c r="U32" s="54" t="s">
        <v>67</v>
      </c>
      <c r="V32" s="54" t="s">
        <v>68</v>
      </c>
      <c r="W32" s="54" t="s">
        <v>21</v>
      </c>
      <c r="X32" s="54" t="s">
        <v>23</v>
      </c>
      <c r="Y32" s="49">
        <f t="shared" si="5"/>
        <v>0</v>
      </c>
    </row>
    <row r="33" spans="1:25" x14ac:dyDescent="0.25">
      <c r="A33" s="49" t="str">
        <f t="shared" si="0"/>
        <v>40820USD</v>
      </c>
      <c r="B33" s="40">
        <v>40820</v>
      </c>
      <c r="C33" s="49" t="s">
        <v>87</v>
      </c>
      <c r="D33" s="49">
        <v>0.7574555222958661</v>
      </c>
      <c r="H33" s="19">
        <v>40837</v>
      </c>
      <c r="I33" s="20" t="s">
        <v>23</v>
      </c>
      <c r="J33" s="18" t="str">
        <f t="shared" si="1"/>
        <v>GBP</v>
      </c>
      <c r="K33" s="18" t="str">
        <f t="shared" si="2"/>
        <v>40837GBP</v>
      </c>
      <c r="L33" s="18" t="str">
        <f t="shared" si="3"/>
        <v>40837NOK</v>
      </c>
      <c r="M33" s="23">
        <v>1250.0000000000011</v>
      </c>
      <c r="N33" s="47">
        <f t="shared" si="4"/>
        <v>11068.11087562276</v>
      </c>
      <c r="O33" s="55">
        <v>40837</v>
      </c>
      <c r="P33" s="54">
        <v>0</v>
      </c>
      <c r="Q33" s="54" t="s">
        <v>65</v>
      </c>
      <c r="R33" s="54">
        <v>163</v>
      </c>
      <c r="S33" s="54" t="s">
        <v>71</v>
      </c>
      <c r="T33" s="54">
        <v>11068.1108756227</v>
      </c>
      <c r="U33" s="54" t="s">
        <v>67</v>
      </c>
      <c r="V33" s="54" t="s">
        <v>68</v>
      </c>
      <c r="W33" s="54" t="s">
        <v>21</v>
      </c>
      <c r="X33" s="54" t="s">
        <v>23</v>
      </c>
      <c r="Y33" s="49">
        <f t="shared" si="5"/>
        <v>0</v>
      </c>
    </row>
    <row r="34" spans="1:25" x14ac:dyDescent="0.25">
      <c r="A34" s="49" t="str">
        <f t="shared" si="0"/>
        <v>40821USD</v>
      </c>
      <c r="B34" s="40">
        <v>40821</v>
      </c>
      <c r="C34" s="49" t="s">
        <v>87</v>
      </c>
      <c r="D34" s="49">
        <v>0.75086632486882743</v>
      </c>
      <c r="H34" s="17">
        <v>40840</v>
      </c>
      <c r="I34" s="18" t="s">
        <v>23</v>
      </c>
      <c r="J34" s="18" t="str">
        <f t="shared" si="1"/>
        <v>GBP</v>
      </c>
      <c r="K34" s="18" t="str">
        <f t="shared" si="2"/>
        <v>40840GBP</v>
      </c>
      <c r="L34" s="18" t="str">
        <f t="shared" si="3"/>
        <v>40840NOK</v>
      </c>
      <c r="M34" s="22">
        <v>2624.9999999999886</v>
      </c>
      <c r="N34" s="47">
        <f t="shared" si="4"/>
        <v>23243.299881078794</v>
      </c>
      <c r="O34" s="55">
        <v>40840</v>
      </c>
      <c r="P34" s="54">
        <v>0</v>
      </c>
      <c r="Q34" s="54" t="s">
        <v>65</v>
      </c>
      <c r="R34" s="54">
        <v>163</v>
      </c>
      <c r="S34" s="54" t="s">
        <v>71</v>
      </c>
      <c r="T34" s="54">
        <v>23243.299881078899</v>
      </c>
      <c r="U34" s="54" t="s">
        <v>67</v>
      </c>
      <c r="V34" s="54" t="s">
        <v>68</v>
      </c>
      <c r="W34" s="54" t="s">
        <v>21</v>
      </c>
      <c r="X34" s="54" t="s">
        <v>23</v>
      </c>
      <c r="Y34" s="49">
        <f t="shared" si="5"/>
        <v>0</v>
      </c>
    </row>
    <row r="35" spans="1:25" x14ac:dyDescent="0.25">
      <c r="A35" s="49" t="str">
        <f t="shared" si="0"/>
        <v>40822USD</v>
      </c>
      <c r="B35" s="40">
        <v>40822</v>
      </c>
      <c r="C35" s="49" t="s">
        <v>87</v>
      </c>
      <c r="D35" s="49">
        <v>0.75021568926436577</v>
      </c>
      <c r="H35" s="19">
        <v>40841</v>
      </c>
      <c r="I35" s="20" t="s">
        <v>23</v>
      </c>
      <c r="J35" s="18" t="str">
        <f t="shared" si="1"/>
        <v>GBP</v>
      </c>
      <c r="K35" s="18" t="str">
        <f t="shared" si="2"/>
        <v>40841GBP</v>
      </c>
      <c r="L35" s="18" t="str">
        <f t="shared" si="3"/>
        <v>40841NOK</v>
      </c>
      <c r="M35" s="23">
        <v>-249.99999999997246</v>
      </c>
      <c r="N35" s="47">
        <f t="shared" si="4"/>
        <v>-2210.7362600236852</v>
      </c>
      <c r="O35" s="55">
        <v>40841</v>
      </c>
      <c r="P35" s="54">
        <v>0</v>
      </c>
      <c r="Q35" s="54" t="s">
        <v>65</v>
      </c>
      <c r="R35" s="54">
        <v>163</v>
      </c>
      <c r="S35" s="54" t="s">
        <v>71</v>
      </c>
      <c r="T35" s="54">
        <v>-2210.7362600239298</v>
      </c>
      <c r="U35" s="54" t="s">
        <v>67</v>
      </c>
      <c r="V35" s="54" t="s">
        <v>68</v>
      </c>
      <c r="W35" s="54" t="s">
        <v>21</v>
      </c>
      <c r="X35" s="54" t="s">
        <v>23</v>
      </c>
      <c r="Y35" s="49">
        <f t="shared" si="5"/>
        <v>0</v>
      </c>
    </row>
    <row r="36" spans="1:25" x14ac:dyDescent="0.25">
      <c r="A36" s="49" t="str">
        <f t="shared" si="0"/>
        <v>40823USD</v>
      </c>
      <c r="B36" s="40">
        <v>40823</v>
      </c>
      <c r="C36" s="49" t="s">
        <v>87</v>
      </c>
      <c r="D36" s="49">
        <v>0.74191679521542409</v>
      </c>
      <c r="H36" s="17">
        <v>40842</v>
      </c>
      <c r="I36" s="18" t="s">
        <v>23</v>
      </c>
      <c r="J36" s="18" t="str">
        <f t="shared" si="1"/>
        <v>GBP</v>
      </c>
      <c r="K36" s="18" t="str">
        <f t="shared" si="2"/>
        <v>40842GBP</v>
      </c>
      <c r="L36" s="18" t="str">
        <f t="shared" si="3"/>
        <v>40842NOK</v>
      </c>
      <c r="M36" s="22">
        <v>-2000.0000000000573</v>
      </c>
      <c r="N36" s="47">
        <f t="shared" si="4"/>
        <v>-17619.987942258645</v>
      </c>
      <c r="O36" s="55">
        <v>40842</v>
      </c>
      <c r="P36" s="54">
        <v>0</v>
      </c>
      <c r="Q36" s="54" t="s">
        <v>65</v>
      </c>
      <c r="R36" s="54">
        <v>163</v>
      </c>
      <c r="S36" s="54" t="s">
        <v>71</v>
      </c>
      <c r="T36" s="54">
        <v>-17619.9879422581</v>
      </c>
      <c r="U36" s="54" t="s">
        <v>67</v>
      </c>
      <c r="V36" s="54" t="s">
        <v>68</v>
      </c>
      <c r="W36" s="54" t="s">
        <v>21</v>
      </c>
      <c r="X36" s="54" t="s">
        <v>23</v>
      </c>
      <c r="Y36" s="49">
        <f t="shared" si="5"/>
        <v>0</v>
      </c>
    </row>
    <row r="37" spans="1:25" x14ac:dyDescent="0.25">
      <c r="A37" s="49" t="str">
        <f t="shared" si="0"/>
        <v>40827USD</v>
      </c>
      <c r="B37" s="40">
        <v>40827</v>
      </c>
      <c r="C37" s="49" t="s">
        <v>87</v>
      </c>
      <c r="D37" s="49">
        <v>0.73550502310978105</v>
      </c>
      <c r="H37" s="19">
        <v>40843</v>
      </c>
      <c r="I37" s="20" t="s">
        <v>23</v>
      </c>
      <c r="J37" s="18" t="str">
        <f t="shared" si="1"/>
        <v>GBP</v>
      </c>
      <c r="K37" s="18" t="str">
        <f t="shared" si="2"/>
        <v>40843GBP</v>
      </c>
      <c r="L37" s="18" t="str">
        <f t="shared" si="3"/>
        <v>40843NOK</v>
      </c>
      <c r="M37" s="23">
        <v>-10499.999999999955</v>
      </c>
      <c r="N37" s="47">
        <f t="shared" si="4"/>
        <v>-91664.003553964212</v>
      </c>
      <c r="O37" s="55">
        <v>40843</v>
      </c>
      <c r="P37" s="54">
        <v>0</v>
      </c>
      <c r="Q37" s="54" t="s">
        <v>65</v>
      </c>
      <c r="R37" s="54">
        <v>163</v>
      </c>
      <c r="S37" s="54" t="s">
        <v>71</v>
      </c>
      <c r="T37" s="54">
        <v>-91664.003553964605</v>
      </c>
      <c r="U37" s="54" t="s">
        <v>67</v>
      </c>
      <c r="V37" s="54" t="s">
        <v>68</v>
      </c>
      <c r="W37" s="54" t="s">
        <v>21</v>
      </c>
      <c r="X37" s="54" t="s">
        <v>23</v>
      </c>
      <c r="Y37" s="49">
        <f t="shared" si="5"/>
        <v>0</v>
      </c>
    </row>
    <row r="38" spans="1:25" x14ac:dyDescent="0.25">
      <c r="A38" s="49" t="str">
        <f t="shared" si="0"/>
        <v>40828USD</v>
      </c>
      <c r="B38" s="40">
        <v>40828</v>
      </c>
      <c r="C38" s="49" t="s">
        <v>87</v>
      </c>
      <c r="D38" s="49">
        <v>0.72629552492217364</v>
      </c>
      <c r="H38" s="17">
        <v>40844</v>
      </c>
      <c r="I38" s="18" t="s">
        <v>23</v>
      </c>
      <c r="J38" s="18" t="str">
        <f t="shared" si="1"/>
        <v>GBP</v>
      </c>
      <c r="K38" s="18" t="str">
        <f t="shared" si="2"/>
        <v>40844GBP</v>
      </c>
      <c r="L38" s="18" t="str">
        <f t="shared" si="3"/>
        <v>40844NOK</v>
      </c>
      <c r="M38" s="22">
        <v>374.99999999995867</v>
      </c>
      <c r="N38" s="47">
        <f t="shared" si="4"/>
        <v>3273.0907569199403</v>
      </c>
      <c r="O38" s="55">
        <v>40844</v>
      </c>
      <c r="P38" s="54">
        <v>0</v>
      </c>
      <c r="Q38" s="54" t="s">
        <v>65</v>
      </c>
      <c r="R38" s="54">
        <v>163</v>
      </c>
      <c r="S38" s="54" t="s">
        <v>71</v>
      </c>
      <c r="T38" s="54">
        <v>3273.0907569203</v>
      </c>
      <c r="U38" s="54" t="s">
        <v>67</v>
      </c>
      <c r="V38" s="54" t="s">
        <v>68</v>
      </c>
      <c r="W38" s="54" t="s">
        <v>21</v>
      </c>
      <c r="X38" s="54" t="s">
        <v>23</v>
      </c>
      <c r="Y38" s="49">
        <f t="shared" si="5"/>
        <v>0</v>
      </c>
    </row>
    <row r="39" spans="1:25" x14ac:dyDescent="0.25">
      <c r="A39" s="49" t="str">
        <f t="shared" si="0"/>
        <v>40829USD</v>
      </c>
      <c r="B39" s="40">
        <v>40829</v>
      </c>
      <c r="C39" s="49" t="s">
        <v>87</v>
      </c>
      <c r="D39" s="49">
        <v>0.72971397772463586</v>
      </c>
      <c r="H39" s="19">
        <v>40847</v>
      </c>
      <c r="I39" s="20" t="s">
        <v>23</v>
      </c>
      <c r="J39" s="18" t="str">
        <f t="shared" si="1"/>
        <v>GBP</v>
      </c>
      <c r="K39" s="18" t="str">
        <f t="shared" si="2"/>
        <v>40847GBP</v>
      </c>
      <c r="L39" s="18" t="str">
        <f t="shared" si="3"/>
        <v>40847NOK</v>
      </c>
      <c r="M39" s="23">
        <v>8625.0000000000218</v>
      </c>
      <c r="N39" s="47">
        <f t="shared" si="4"/>
        <v>76119.985414202674</v>
      </c>
      <c r="O39" s="55">
        <v>40847</v>
      </c>
      <c r="P39" s="54">
        <v>0</v>
      </c>
      <c r="Q39" s="54" t="s">
        <v>65</v>
      </c>
      <c r="R39" s="54">
        <v>163</v>
      </c>
      <c r="S39" s="54" t="s">
        <v>71</v>
      </c>
      <c r="T39" s="54">
        <v>76119.9854142025</v>
      </c>
      <c r="U39" s="54" t="s">
        <v>67</v>
      </c>
      <c r="V39" s="54" t="s">
        <v>68</v>
      </c>
      <c r="W39" s="54" t="s">
        <v>21</v>
      </c>
      <c r="X39" s="54" t="s">
        <v>23</v>
      </c>
      <c r="Y39" s="49">
        <f t="shared" si="5"/>
        <v>0</v>
      </c>
    </row>
    <row r="40" spans="1:25" x14ac:dyDescent="0.25">
      <c r="A40" s="49" t="str">
        <f t="shared" si="0"/>
        <v>40830USD</v>
      </c>
      <c r="B40" s="40">
        <v>40830</v>
      </c>
      <c r="C40" s="49" t="s">
        <v>87</v>
      </c>
      <c r="D40" s="49">
        <v>0.72114690841848561</v>
      </c>
      <c r="H40" s="17">
        <v>40848</v>
      </c>
      <c r="I40" s="18" t="s">
        <v>23</v>
      </c>
      <c r="J40" s="18" t="str">
        <f t="shared" si="1"/>
        <v>GBP</v>
      </c>
      <c r="K40" s="18" t="str">
        <f t="shared" si="2"/>
        <v>40848GBP</v>
      </c>
      <c r="L40" s="18" t="str">
        <f t="shared" si="3"/>
        <v>40848NOK</v>
      </c>
      <c r="M40" s="22">
        <v>18625.000000000029</v>
      </c>
      <c r="N40" s="47">
        <f t="shared" si="4"/>
        <v>168241.44385930622</v>
      </c>
      <c r="O40" s="55">
        <v>40848</v>
      </c>
      <c r="P40" s="54">
        <v>0</v>
      </c>
      <c r="Q40" s="54" t="s">
        <v>65</v>
      </c>
      <c r="R40" s="54">
        <v>163</v>
      </c>
      <c r="S40" s="54" t="s">
        <v>71</v>
      </c>
      <c r="T40" s="54">
        <v>168241.44385930599</v>
      </c>
      <c r="U40" s="54" t="s">
        <v>67</v>
      </c>
      <c r="V40" s="54" t="s">
        <v>68</v>
      </c>
      <c r="W40" s="54" t="s">
        <v>21</v>
      </c>
      <c r="X40" s="54" t="s">
        <v>23</v>
      </c>
      <c r="Y40" s="49">
        <f t="shared" si="5"/>
        <v>0</v>
      </c>
    </row>
    <row r="41" spans="1:25" x14ac:dyDescent="0.25">
      <c r="A41" s="49" t="str">
        <f t="shared" si="0"/>
        <v>40833USD</v>
      </c>
      <c r="B41" s="40">
        <v>40833</v>
      </c>
      <c r="C41" s="49" t="s">
        <v>87</v>
      </c>
      <c r="D41" s="49">
        <v>0.72521312289902373</v>
      </c>
      <c r="H41" s="19">
        <v>40849</v>
      </c>
      <c r="I41" s="20" t="s">
        <v>23</v>
      </c>
      <c r="J41" s="18" t="str">
        <f t="shared" si="1"/>
        <v>GBP</v>
      </c>
      <c r="K41" s="18" t="str">
        <f t="shared" si="2"/>
        <v>40849GBP</v>
      </c>
      <c r="L41" s="18" t="str">
        <f t="shared" si="3"/>
        <v>40849NOK</v>
      </c>
      <c r="M41" s="23">
        <v>-5249.9999999999773</v>
      </c>
      <c r="N41" s="47">
        <f t="shared" si="4"/>
        <v>-47317.401158352077</v>
      </c>
      <c r="O41" s="55">
        <v>40849</v>
      </c>
      <c r="P41" s="54">
        <v>0</v>
      </c>
      <c r="Q41" s="54" t="s">
        <v>65</v>
      </c>
      <c r="R41" s="54">
        <v>163</v>
      </c>
      <c r="S41" s="54" t="s">
        <v>71</v>
      </c>
      <c r="T41" s="54">
        <v>-47317.401158352302</v>
      </c>
      <c r="U41" s="54" t="s">
        <v>67</v>
      </c>
      <c r="V41" s="54" t="s">
        <v>68</v>
      </c>
      <c r="W41" s="54" t="s">
        <v>21</v>
      </c>
      <c r="X41" s="54" t="s">
        <v>23</v>
      </c>
      <c r="Y41" s="49">
        <f t="shared" si="5"/>
        <v>0</v>
      </c>
    </row>
    <row r="42" spans="1:25" x14ac:dyDescent="0.25">
      <c r="A42" s="49" t="str">
        <f t="shared" si="0"/>
        <v>40834USD</v>
      </c>
      <c r="B42" s="40">
        <v>40834</v>
      </c>
      <c r="C42" s="49" t="s">
        <v>87</v>
      </c>
      <c r="D42" s="49">
        <v>0.73003356492465599</v>
      </c>
      <c r="H42" s="17">
        <v>40850</v>
      </c>
      <c r="I42" s="18" t="s">
        <v>23</v>
      </c>
      <c r="J42" s="18" t="str">
        <f t="shared" si="1"/>
        <v>GBP</v>
      </c>
      <c r="K42" s="18" t="str">
        <f t="shared" si="2"/>
        <v>40850GBP</v>
      </c>
      <c r="L42" s="18" t="str">
        <f t="shared" si="3"/>
        <v>40850NOK</v>
      </c>
      <c r="M42" s="22">
        <v>2874.9999999999609</v>
      </c>
      <c r="N42" s="47">
        <f t="shared" si="4"/>
        <v>25833.1910896027</v>
      </c>
      <c r="O42" s="55">
        <v>40850</v>
      </c>
      <c r="P42" s="54">
        <v>0</v>
      </c>
      <c r="Q42" s="54" t="s">
        <v>65</v>
      </c>
      <c r="R42" s="54">
        <v>163</v>
      </c>
      <c r="S42" s="54" t="s">
        <v>71</v>
      </c>
      <c r="T42" s="54">
        <v>25833.191089602999</v>
      </c>
      <c r="U42" s="54" t="s">
        <v>67</v>
      </c>
      <c r="V42" s="54" t="s">
        <v>68</v>
      </c>
      <c r="W42" s="54" t="s">
        <v>21</v>
      </c>
      <c r="X42" s="54" t="s">
        <v>23</v>
      </c>
      <c r="Y42" s="49">
        <f t="shared" si="5"/>
        <v>0</v>
      </c>
    </row>
    <row r="43" spans="1:25" x14ac:dyDescent="0.25">
      <c r="A43" s="49" t="str">
        <f t="shared" si="0"/>
        <v>40835USD</v>
      </c>
      <c r="B43" s="40">
        <v>40835</v>
      </c>
      <c r="C43" s="49" t="s">
        <v>87</v>
      </c>
      <c r="D43" s="49">
        <v>0.72408675049225013</v>
      </c>
      <c r="H43" s="19">
        <v>40851</v>
      </c>
      <c r="I43" s="20" t="s">
        <v>23</v>
      </c>
      <c r="J43" s="18" t="str">
        <f t="shared" si="1"/>
        <v>GBP</v>
      </c>
      <c r="K43" s="18" t="str">
        <f t="shared" si="2"/>
        <v>40851GBP</v>
      </c>
      <c r="L43" s="18" t="str">
        <f t="shared" si="3"/>
        <v>40851NOK</v>
      </c>
      <c r="M43" s="23">
        <v>-1125.0000000000148</v>
      </c>
      <c r="N43" s="47">
        <f t="shared" si="4"/>
        <v>-10146.776791296768</v>
      </c>
      <c r="O43" s="55">
        <v>40851</v>
      </c>
      <c r="P43" s="54">
        <v>0</v>
      </c>
      <c r="Q43" s="54" t="s">
        <v>65</v>
      </c>
      <c r="R43" s="54">
        <v>163</v>
      </c>
      <c r="S43" s="54" t="s">
        <v>71</v>
      </c>
      <c r="T43" s="54">
        <v>-10146.776791296599</v>
      </c>
      <c r="U43" s="54" t="s">
        <v>67</v>
      </c>
      <c r="V43" s="54" t="s">
        <v>68</v>
      </c>
      <c r="W43" s="54" t="s">
        <v>21</v>
      </c>
      <c r="X43" s="54" t="s">
        <v>23</v>
      </c>
      <c r="Y43" s="49">
        <f t="shared" si="5"/>
        <v>0</v>
      </c>
    </row>
    <row r="44" spans="1:25" x14ac:dyDescent="0.25">
      <c r="A44" s="49" t="str">
        <f t="shared" si="0"/>
        <v>40836USD</v>
      </c>
      <c r="B44" s="40">
        <v>40836</v>
      </c>
      <c r="C44" s="49" t="s">
        <v>87</v>
      </c>
      <c r="D44" s="49">
        <v>0.72779142287789733</v>
      </c>
      <c r="H44" s="17">
        <v>40854</v>
      </c>
      <c r="I44" s="18" t="s">
        <v>23</v>
      </c>
      <c r="J44" s="18" t="str">
        <f t="shared" si="1"/>
        <v>GBP</v>
      </c>
      <c r="K44" s="18" t="str">
        <f t="shared" si="2"/>
        <v>40854GBP</v>
      </c>
      <c r="L44" s="18" t="str">
        <f t="shared" si="3"/>
        <v>40854NOK</v>
      </c>
      <c r="M44" s="22">
        <v>2250.0000000000296</v>
      </c>
      <c r="N44" s="47">
        <f t="shared" si="4"/>
        <v>20223.386436034638</v>
      </c>
      <c r="O44" s="55">
        <v>40854</v>
      </c>
      <c r="P44" s="54">
        <v>0</v>
      </c>
      <c r="Q44" s="54" t="s">
        <v>65</v>
      </c>
      <c r="R44" s="54">
        <v>163</v>
      </c>
      <c r="S44" s="54" t="s">
        <v>71</v>
      </c>
      <c r="T44" s="54">
        <v>20223.386436034401</v>
      </c>
      <c r="U44" s="54" t="s">
        <v>67</v>
      </c>
      <c r="V44" s="54" t="s">
        <v>68</v>
      </c>
      <c r="W44" s="54" t="s">
        <v>21</v>
      </c>
      <c r="X44" s="54" t="s">
        <v>23</v>
      </c>
      <c r="Y44" s="49">
        <f t="shared" si="5"/>
        <v>0</v>
      </c>
    </row>
    <row r="45" spans="1:25" x14ac:dyDescent="0.25">
      <c r="A45" s="49" t="str">
        <f t="shared" si="0"/>
        <v>40837USD</v>
      </c>
      <c r="B45" s="40">
        <v>40837</v>
      </c>
      <c r="C45" s="49" t="s">
        <v>87</v>
      </c>
      <c r="D45" s="49">
        <v>0.72033135588599351</v>
      </c>
      <c r="H45" s="19">
        <v>40855</v>
      </c>
      <c r="I45" s="20" t="s">
        <v>23</v>
      </c>
      <c r="J45" s="18" t="str">
        <f t="shared" si="1"/>
        <v>GBP</v>
      </c>
      <c r="K45" s="18" t="str">
        <f t="shared" si="2"/>
        <v>40855GBP</v>
      </c>
      <c r="L45" s="18" t="str">
        <f t="shared" si="3"/>
        <v>40855NOK</v>
      </c>
      <c r="M45" s="23">
        <v>624.99999999993122</v>
      </c>
      <c r="N45" s="47">
        <f t="shared" si="4"/>
        <v>5641.0051908773112</v>
      </c>
      <c r="O45" s="55">
        <v>40855</v>
      </c>
      <c r="P45" s="54">
        <v>0</v>
      </c>
      <c r="Q45" s="54" t="s">
        <v>65</v>
      </c>
      <c r="R45" s="54">
        <v>163</v>
      </c>
      <c r="S45" s="54" t="s">
        <v>71</v>
      </c>
      <c r="T45" s="54">
        <v>5641.0051908779296</v>
      </c>
      <c r="U45" s="54" t="s">
        <v>67</v>
      </c>
      <c r="V45" s="54" t="s">
        <v>68</v>
      </c>
      <c r="W45" s="54" t="s">
        <v>21</v>
      </c>
      <c r="X45" s="54" t="s">
        <v>23</v>
      </c>
      <c r="Y45" s="49">
        <f t="shared" si="5"/>
        <v>0</v>
      </c>
    </row>
    <row r="46" spans="1:25" x14ac:dyDescent="0.25">
      <c r="A46" s="49" t="str">
        <f t="shared" si="0"/>
        <v>40840USD</v>
      </c>
      <c r="B46" s="40">
        <v>40840</v>
      </c>
      <c r="C46" s="49" t="s">
        <v>87</v>
      </c>
      <c r="D46" s="49">
        <v>0.72298739354096964</v>
      </c>
      <c r="H46" s="17">
        <v>40856</v>
      </c>
      <c r="I46" s="18" t="s">
        <v>23</v>
      </c>
      <c r="J46" s="18" t="str">
        <f t="shared" si="1"/>
        <v>GBP</v>
      </c>
      <c r="K46" s="18" t="str">
        <f t="shared" si="2"/>
        <v>40856GBP</v>
      </c>
      <c r="L46" s="18" t="str">
        <f t="shared" si="3"/>
        <v>40856NOK</v>
      </c>
      <c r="M46" s="22">
        <v>10000.000000000009</v>
      </c>
      <c r="N46" s="47">
        <f t="shared" si="4"/>
        <v>91411.831698024791</v>
      </c>
      <c r="O46" s="55">
        <v>40856</v>
      </c>
      <c r="P46" s="54">
        <v>0</v>
      </c>
      <c r="Q46" s="54" t="s">
        <v>65</v>
      </c>
      <c r="R46" s="54">
        <v>163</v>
      </c>
      <c r="S46" s="54" t="s">
        <v>71</v>
      </c>
      <c r="T46" s="54">
        <v>91411.831698024704</v>
      </c>
      <c r="U46" s="54" t="s">
        <v>67</v>
      </c>
      <c r="V46" s="54" t="s">
        <v>68</v>
      </c>
      <c r="W46" s="54" t="s">
        <v>21</v>
      </c>
      <c r="X46" s="54" t="s">
        <v>23</v>
      </c>
      <c r="Y46" s="49">
        <f t="shared" si="5"/>
        <v>0</v>
      </c>
    </row>
    <row r="47" spans="1:25" x14ac:dyDescent="0.25">
      <c r="A47" s="49" t="str">
        <f t="shared" si="0"/>
        <v>40841USD</v>
      </c>
      <c r="B47" s="40">
        <v>40841</v>
      </c>
      <c r="C47" s="49" t="s">
        <v>87</v>
      </c>
      <c r="D47" s="49">
        <v>0.71850693636989105</v>
      </c>
      <c r="H47" s="19">
        <v>40857</v>
      </c>
      <c r="I47" s="20" t="s">
        <v>23</v>
      </c>
      <c r="J47" s="18" t="str">
        <f t="shared" si="1"/>
        <v>GBP</v>
      </c>
      <c r="K47" s="18" t="str">
        <f t="shared" si="2"/>
        <v>40857GBP</v>
      </c>
      <c r="L47" s="18" t="str">
        <f t="shared" si="3"/>
        <v>40857NOK</v>
      </c>
      <c r="M47" s="23">
        <v>-4249.9999999999482</v>
      </c>
      <c r="N47" s="47">
        <f t="shared" si="4"/>
        <v>-38581.405071064321</v>
      </c>
      <c r="O47" s="55">
        <v>40857</v>
      </c>
      <c r="P47" s="54">
        <v>0</v>
      </c>
      <c r="Q47" s="54" t="s">
        <v>65</v>
      </c>
      <c r="R47" s="54">
        <v>163</v>
      </c>
      <c r="S47" s="54" t="s">
        <v>71</v>
      </c>
      <c r="T47" s="54">
        <v>-38581.405071064801</v>
      </c>
      <c r="U47" s="54" t="s">
        <v>67</v>
      </c>
      <c r="V47" s="54" t="s">
        <v>68</v>
      </c>
      <c r="W47" s="54" t="s">
        <v>21</v>
      </c>
      <c r="X47" s="54" t="s">
        <v>23</v>
      </c>
      <c r="Y47" s="49">
        <f t="shared" si="5"/>
        <v>0</v>
      </c>
    </row>
    <row r="48" spans="1:25" x14ac:dyDescent="0.25">
      <c r="A48" s="49" t="str">
        <f t="shared" si="0"/>
        <v>40842USD</v>
      </c>
      <c r="B48" s="40">
        <v>40842</v>
      </c>
      <c r="C48" s="49" t="s">
        <v>87</v>
      </c>
      <c r="D48" s="49">
        <v>0.71637087268494004</v>
      </c>
      <c r="H48" s="17">
        <v>40858</v>
      </c>
      <c r="I48" s="18" t="s">
        <v>23</v>
      </c>
      <c r="J48" s="18" t="str">
        <f t="shared" si="1"/>
        <v>GBP</v>
      </c>
      <c r="K48" s="18" t="str">
        <f t="shared" si="2"/>
        <v>40858GBP</v>
      </c>
      <c r="L48" s="18" t="str">
        <f t="shared" si="3"/>
        <v>40858NOK</v>
      </c>
      <c r="M48" s="22">
        <v>-4374.9999999999345</v>
      </c>
      <c r="N48" s="47">
        <f t="shared" si="4"/>
        <v>-39561.208499918874</v>
      </c>
      <c r="O48" s="55">
        <v>40858</v>
      </c>
      <c r="P48" s="54">
        <v>0</v>
      </c>
      <c r="Q48" s="54" t="s">
        <v>65</v>
      </c>
      <c r="R48" s="54">
        <v>163</v>
      </c>
      <c r="S48" s="54" t="s">
        <v>71</v>
      </c>
      <c r="T48" s="54">
        <v>-39561.208499919499</v>
      </c>
      <c r="U48" s="54" t="s">
        <v>67</v>
      </c>
      <c r="V48" s="54" t="s">
        <v>68</v>
      </c>
      <c r="W48" s="54" t="s">
        <v>21</v>
      </c>
      <c r="X48" s="54" t="s">
        <v>23</v>
      </c>
      <c r="Y48" s="49">
        <f t="shared" si="5"/>
        <v>0</v>
      </c>
    </row>
    <row r="49" spans="1:25" x14ac:dyDescent="0.25">
      <c r="A49" s="49" t="str">
        <f t="shared" si="0"/>
        <v>40843USD</v>
      </c>
      <c r="B49" s="40">
        <v>40843</v>
      </c>
      <c r="C49" s="49" t="s">
        <v>87</v>
      </c>
      <c r="D49" s="49">
        <v>0.707193558496783</v>
      </c>
      <c r="H49" s="19">
        <v>40861</v>
      </c>
      <c r="I49" s="20" t="s">
        <v>24</v>
      </c>
      <c r="J49" s="18" t="str">
        <f t="shared" si="1"/>
        <v>GBP</v>
      </c>
      <c r="K49" s="18" t="str">
        <f t="shared" si="2"/>
        <v>40861GBP</v>
      </c>
      <c r="L49" s="18" t="str">
        <f t="shared" si="3"/>
        <v>40861NOK</v>
      </c>
      <c r="M49" s="23">
        <v>-19400.000000000084</v>
      </c>
      <c r="N49" s="47">
        <f t="shared" si="4"/>
        <v>-175661.82145842243</v>
      </c>
      <c r="O49" s="55">
        <v>40861</v>
      </c>
      <c r="P49" s="54">
        <v>0</v>
      </c>
      <c r="Q49" s="54" t="s">
        <v>69</v>
      </c>
      <c r="R49" s="54">
        <v>163</v>
      </c>
      <c r="S49" s="54" t="s">
        <v>71</v>
      </c>
      <c r="T49" s="54">
        <v>-175661.821458422</v>
      </c>
      <c r="U49" s="54" t="s">
        <v>67</v>
      </c>
      <c r="V49" s="54" t="s">
        <v>68</v>
      </c>
      <c r="W49" s="54" t="s">
        <v>21</v>
      </c>
      <c r="X49" s="54" t="s">
        <v>24</v>
      </c>
      <c r="Y49" s="49">
        <f t="shared" si="5"/>
        <v>0</v>
      </c>
    </row>
    <row r="50" spans="1:25" x14ac:dyDescent="0.25">
      <c r="A50" s="49" t="str">
        <f t="shared" si="0"/>
        <v>40844USD</v>
      </c>
      <c r="B50" s="40">
        <v>40844</v>
      </c>
      <c r="C50" s="49" t="s">
        <v>87</v>
      </c>
      <c r="D50" s="49">
        <v>0.70647412010216948</v>
      </c>
      <c r="H50" s="17">
        <v>40819</v>
      </c>
      <c r="I50" s="18" t="s">
        <v>12</v>
      </c>
      <c r="J50" s="18" t="str">
        <f t="shared" si="1"/>
        <v>GBP</v>
      </c>
      <c r="K50" s="18" t="str">
        <f t="shared" si="2"/>
        <v>40819GBP</v>
      </c>
      <c r="L50" s="18" t="str">
        <f t="shared" si="3"/>
        <v>40819NOK</v>
      </c>
      <c r="M50" s="22">
        <v>-3249.9999999999195</v>
      </c>
      <c r="N50" s="47">
        <f t="shared" si="4"/>
        <v>-29554.329268377256</v>
      </c>
      <c r="O50" s="55">
        <v>40819</v>
      </c>
      <c r="P50" s="54">
        <v>0</v>
      </c>
      <c r="Q50" s="54" t="s">
        <v>65</v>
      </c>
      <c r="R50" s="54">
        <v>163</v>
      </c>
      <c r="S50" s="54" t="s">
        <v>71</v>
      </c>
      <c r="T50" s="54">
        <v>-29554.329268377998</v>
      </c>
      <c r="U50" s="54" t="s">
        <v>67</v>
      </c>
      <c r="V50" s="54" t="s">
        <v>68</v>
      </c>
      <c r="W50" s="54" t="s">
        <v>11</v>
      </c>
      <c r="X50" s="54" t="s">
        <v>12</v>
      </c>
      <c r="Y50" s="49">
        <f t="shared" si="5"/>
        <v>0</v>
      </c>
    </row>
    <row r="51" spans="1:25" x14ac:dyDescent="0.25">
      <c r="A51" s="49" t="str">
        <f t="shared" si="0"/>
        <v>40847USD</v>
      </c>
      <c r="B51" s="40">
        <v>40847</v>
      </c>
      <c r="C51" s="49" t="s">
        <v>87</v>
      </c>
      <c r="D51" s="49">
        <v>0.71428061751674576</v>
      </c>
      <c r="H51" s="19">
        <v>40820</v>
      </c>
      <c r="I51" s="20" t="s">
        <v>12</v>
      </c>
      <c r="J51" s="18" t="str">
        <f t="shared" si="1"/>
        <v>GBP</v>
      </c>
      <c r="K51" s="18" t="str">
        <f t="shared" si="2"/>
        <v>40820GBP</v>
      </c>
      <c r="L51" s="18" t="str">
        <f t="shared" si="3"/>
        <v>40820NOK</v>
      </c>
      <c r="M51" s="23">
        <v>-1499.9999999999736</v>
      </c>
      <c r="N51" s="47">
        <f t="shared" si="4"/>
        <v>-13739.564903194507</v>
      </c>
      <c r="O51" s="55">
        <v>40820</v>
      </c>
      <c r="P51" s="54">
        <v>0</v>
      </c>
      <c r="Q51" s="54" t="s">
        <v>65</v>
      </c>
      <c r="R51" s="54">
        <v>163</v>
      </c>
      <c r="S51" s="54" t="s">
        <v>71</v>
      </c>
      <c r="T51" s="54">
        <v>-13739.5649031948</v>
      </c>
      <c r="U51" s="54" t="s">
        <v>67</v>
      </c>
      <c r="V51" s="54" t="s">
        <v>68</v>
      </c>
      <c r="W51" s="54" t="s">
        <v>11</v>
      </c>
      <c r="X51" s="54" t="s">
        <v>12</v>
      </c>
      <c r="Y51" s="49">
        <f t="shared" si="5"/>
        <v>0</v>
      </c>
    </row>
    <row r="52" spans="1:25" x14ac:dyDescent="0.25">
      <c r="A52" s="49" t="str">
        <f t="shared" si="0"/>
        <v>40848USD</v>
      </c>
      <c r="B52" s="40">
        <v>40848</v>
      </c>
      <c r="C52" s="49" t="s">
        <v>87</v>
      </c>
      <c r="D52" s="49">
        <v>0.73115450324275888</v>
      </c>
      <c r="H52" s="17">
        <v>40821</v>
      </c>
      <c r="I52" s="18" t="s">
        <v>12</v>
      </c>
      <c r="J52" s="18" t="str">
        <f t="shared" si="1"/>
        <v>GBP</v>
      </c>
      <c r="K52" s="18" t="str">
        <f t="shared" si="2"/>
        <v>40821GBP</v>
      </c>
      <c r="L52" s="18" t="str">
        <f t="shared" si="3"/>
        <v>40821NOK</v>
      </c>
      <c r="M52" s="22">
        <v>4124.9999999999618</v>
      </c>
      <c r="N52" s="47">
        <f t="shared" si="4"/>
        <v>37455.627673436305</v>
      </c>
      <c r="O52" s="55">
        <v>40821</v>
      </c>
      <c r="P52" s="54">
        <v>0</v>
      </c>
      <c r="Q52" s="54" t="s">
        <v>65</v>
      </c>
      <c r="R52" s="54">
        <v>163</v>
      </c>
      <c r="S52" s="54" t="s">
        <v>71</v>
      </c>
      <c r="T52" s="54">
        <v>37455.627673436698</v>
      </c>
      <c r="U52" s="54" t="s">
        <v>67</v>
      </c>
      <c r="V52" s="54" t="s">
        <v>68</v>
      </c>
      <c r="W52" s="54" t="s">
        <v>11</v>
      </c>
      <c r="X52" s="54" t="s">
        <v>12</v>
      </c>
      <c r="Y52" s="49">
        <f t="shared" si="5"/>
        <v>0</v>
      </c>
    </row>
    <row r="53" spans="1:25" x14ac:dyDescent="0.25">
      <c r="A53" s="49" t="str">
        <f t="shared" si="0"/>
        <v>40849USD</v>
      </c>
      <c r="B53" s="40">
        <v>40849</v>
      </c>
      <c r="C53" s="49" t="s">
        <v>87</v>
      </c>
      <c r="D53" s="49">
        <v>0.7254104188902637</v>
      </c>
      <c r="H53" s="19">
        <v>40822</v>
      </c>
      <c r="I53" s="20" t="s">
        <v>12</v>
      </c>
      <c r="J53" s="18" t="str">
        <f t="shared" si="1"/>
        <v>GBP</v>
      </c>
      <c r="K53" s="18" t="str">
        <f t="shared" si="2"/>
        <v>40822GBP</v>
      </c>
      <c r="L53" s="18" t="str">
        <f t="shared" si="3"/>
        <v>40822NOK</v>
      </c>
      <c r="M53" s="23">
        <v>10624.99999999994</v>
      </c>
      <c r="N53" s="47">
        <f t="shared" si="4"/>
        <v>95873.85221740618</v>
      </c>
      <c r="O53" s="55">
        <v>40822</v>
      </c>
      <c r="P53" s="54">
        <v>0</v>
      </c>
      <c r="Q53" s="54" t="s">
        <v>65</v>
      </c>
      <c r="R53" s="54">
        <v>163</v>
      </c>
      <c r="S53" s="54" t="s">
        <v>71</v>
      </c>
      <c r="T53" s="54">
        <v>95873.852217406602</v>
      </c>
      <c r="U53" s="54" t="s">
        <v>67</v>
      </c>
      <c r="V53" s="54" t="s">
        <v>68</v>
      </c>
      <c r="W53" s="54" t="s">
        <v>11</v>
      </c>
      <c r="X53" s="54" t="s">
        <v>12</v>
      </c>
      <c r="Y53" s="49">
        <f t="shared" si="5"/>
        <v>0</v>
      </c>
    </row>
    <row r="54" spans="1:25" x14ac:dyDescent="0.25">
      <c r="A54" s="49" t="str">
        <f t="shared" si="0"/>
        <v>40850USD</v>
      </c>
      <c r="B54" s="40">
        <v>40850</v>
      </c>
      <c r="C54" s="49" t="s">
        <v>87</v>
      </c>
      <c r="D54" s="49">
        <v>0.72640105879915207</v>
      </c>
      <c r="H54" s="17">
        <v>40823</v>
      </c>
      <c r="I54" s="18" t="s">
        <v>12</v>
      </c>
      <c r="J54" s="18" t="str">
        <f t="shared" si="1"/>
        <v>GBP</v>
      </c>
      <c r="K54" s="18" t="str">
        <f t="shared" si="2"/>
        <v>40823GBP</v>
      </c>
      <c r="L54" s="18" t="str">
        <f t="shared" si="3"/>
        <v>40823NOK</v>
      </c>
      <c r="M54" s="22">
        <v>-5249.9999999999773</v>
      </c>
      <c r="N54" s="47">
        <f t="shared" si="4"/>
        <v>-47387.909916386168</v>
      </c>
      <c r="O54" s="55">
        <v>40823</v>
      </c>
      <c r="P54" s="54">
        <v>0</v>
      </c>
      <c r="Q54" s="54" t="s">
        <v>65</v>
      </c>
      <c r="R54" s="54">
        <v>163</v>
      </c>
      <c r="S54" s="54" t="s">
        <v>71</v>
      </c>
      <c r="T54" s="54">
        <v>-47387.909916386401</v>
      </c>
      <c r="U54" s="54" t="s">
        <v>67</v>
      </c>
      <c r="V54" s="54" t="s">
        <v>68</v>
      </c>
      <c r="W54" s="54" t="s">
        <v>11</v>
      </c>
      <c r="X54" s="54" t="s">
        <v>12</v>
      </c>
      <c r="Y54" s="49">
        <f t="shared" si="5"/>
        <v>0</v>
      </c>
    </row>
    <row r="55" spans="1:25" x14ac:dyDescent="0.25">
      <c r="A55" s="49" t="str">
        <f t="shared" si="0"/>
        <v>40851USD</v>
      </c>
      <c r="B55" s="40">
        <v>40851</v>
      </c>
      <c r="C55" s="49" t="s">
        <v>87</v>
      </c>
      <c r="D55" s="49">
        <v>0.7283586345376819</v>
      </c>
      <c r="H55" s="19">
        <v>40827</v>
      </c>
      <c r="I55" s="20" t="s">
        <v>12</v>
      </c>
      <c r="J55" s="18" t="str">
        <f t="shared" si="1"/>
        <v>GBP</v>
      </c>
      <c r="K55" s="18" t="str">
        <f t="shared" si="2"/>
        <v>40827GBP</v>
      </c>
      <c r="L55" s="18" t="str">
        <f t="shared" si="3"/>
        <v>40827NOK</v>
      </c>
      <c r="M55" s="23">
        <v>5000.0000000000045</v>
      </c>
      <c r="N55" s="47">
        <f t="shared" si="4"/>
        <v>44713.941426005178</v>
      </c>
      <c r="O55" s="55">
        <v>40827</v>
      </c>
      <c r="P55" s="54">
        <v>0</v>
      </c>
      <c r="Q55" s="54" t="s">
        <v>65</v>
      </c>
      <c r="R55" s="54">
        <v>163</v>
      </c>
      <c r="S55" s="54" t="s">
        <v>71</v>
      </c>
      <c r="T55" s="54">
        <v>44713.941426005098</v>
      </c>
      <c r="U55" s="54" t="s">
        <v>67</v>
      </c>
      <c r="V55" s="54" t="s">
        <v>68</v>
      </c>
      <c r="W55" s="54" t="s">
        <v>11</v>
      </c>
      <c r="X55" s="54" t="s">
        <v>12</v>
      </c>
      <c r="Y55" s="49">
        <f t="shared" si="5"/>
        <v>0</v>
      </c>
    </row>
    <row r="56" spans="1:25" x14ac:dyDescent="0.25">
      <c r="A56" s="49" t="str">
        <f t="shared" si="0"/>
        <v>40854USD</v>
      </c>
      <c r="B56" s="40">
        <v>40854</v>
      </c>
      <c r="C56" s="49" t="s">
        <v>87</v>
      </c>
      <c r="D56" s="49">
        <v>0.72655938566702061</v>
      </c>
      <c r="H56" s="17">
        <v>40828</v>
      </c>
      <c r="I56" s="18" t="s">
        <v>12</v>
      </c>
      <c r="J56" s="18" t="str">
        <f t="shared" si="1"/>
        <v>GBP</v>
      </c>
      <c r="K56" s="18" t="str">
        <f t="shared" si="2"/>
        <v>40828GBP</v>
      </c>
      <c r="L56" s="18" t="str">
        <f t="shared" si="3"/>
        <v>40828NOK</v>
      </c>
      <c r="M56" s="22">
        <v>6875.0000000000755</v>
      </c>
      <c r="N56" s="47">
        <f t="shared" si="4"/>
        <v>61082.19528402188</v>
      </c>
      <c r="O56" s="55">
        <v>40828</v>
      </c>
      <c r="P56" s="54">
        <v>0</v>
      </c>
      <c r="Q56" s="54" t="s">
        <v>65</v>
      </c>
      <c r="R56" s="54">
        <v>163</v>
      </c>
      <c r="S56" s="54" t="s">
        <v>71</v>
      </c>
      <c r="T56" s="54">
        <v>61082.195284021203</v>
      </c>
      <c r="U56" s="54" t="s">
        <v>67</v>
      </c>
      <c r="V56" s="54" t="s">
        <v>68</v>
      </c>
      <c r="W56" s="54" t="s">
        <v>11</v>
      </c>
      <c r="X56" s="54" t="s">
        <v>12</v>
      </c>
      <c r="Y56" s="49">
        <f t="shared" si="5"/>
        <v>0</v>
      </c>
    </row>
    <row r="57" spans="1:25" x14ac:dyDescent="0.25">
      <c r="A57" s="49" t="str">
        <f t="shared" si="0"/>
        <v>40855USD</v>
      </c>
      <c r="B57" s="40">
        <v>40855</v>
      </c>
      <c r="C57" s="49" t="s">
        <v>87</v>
      </c>
      <c r="D57" s="49">
        <v>0.72326712674031579</v>
      </c>
      <c r="H57" s="19">
        <v>40829</v>
      </c>
      <c r="I57" s="20" t="s">
        <v>12</v>
      </c>
      <c r="J57" s="18" t="str">
        <f t="shared" si="1"/>
        <v>GBP</v>
      </c>
      <c r="K57" s="18" t="str">
        <f t="shared" si="2"/>
        <v>40829GBP</v>
      </c>
      <c r="L57" s="18" t="str">
        <f t="shared" si="3"/>
        <v>40829NOK</v>
      </c>
      <c r="M57" s="23">
        <v>-3500.0000000000309</v>
      </c>
      <c r="N57" s="47">
        <f t="shared" si="4"/>
        <v>-31067.850911964953</v>
      </c>
      <c r="O57" s="55">
        <v>40829</v>
      </c>
      <c r="P57" s="54">
        <v>0</v>
      </c>
      <c r="Q57" s="54" t="s">
        <v>65</v>
      </c>
      <c r="R57" s="54">
        <v>163</v>
      </c>
      <c r="S57" s="54" t="s">
        <v>71</v>
      </c>
      <c r="T57" s="54">
        <v>-31067.850911964699</v>
      </c>
      <c r="U57" s="54" t="s">
        <v>67</v>
      </c>
      <c r="V57" s="54" t="s">
        <v>68</v>
      </c>
      <c r="W57" s="54" t="s">
        <v>11</v>
      </c>
      <c r="X57" s="54" t="s">
        <v>12</v>
      </c>
      <c r="Y57" s="49">
        <f t="shared" si="5"/>
        <v>0</v>
      </c>
    </row>
    <row r="58" spans="1:25" x14ac:dyDescent="0.25">
      <c r="A58" s="49" t="str">
        <f t="shared" si="0"/>
        <v>40856USD</v>
      </c>
      <c r="B58" s="40">
        <v>40856</v>
      </c>
      <c r="C58" s="49" t="s">
        <v>87</v>
      </c>
      <c r="D58" s="49">
        <v>0.73967780936503869</v>
      </c>
      <c r="H58" s="17">
        <v>40830</v>
      </c>
      <c r="I58" s="18" t="s">
        <v>12</v>
      </c>
      <c r="J58" s="18" t="str">
        <f t="shared" si="1"/>
        <v>GBP</v>
      </c>
      <c r="K58" s="18" t="str">
        <f t="shared" si="2"/>
        <v>40830GBP</v>
      </c>
      <c r="L58" s="18" t="str">
        <f t="shared" si="3"/>
        <v>40830NOK</v>
      </c>
      <c r="M58" s="22">
        <v>4624.9999999999072</v>
      </c>
      <c r="N58" s="47">
        <f t="shared" si="4"/>
        <v>40841.775092936099</v>
      </c>
      <c r="O58" s="55">
        <v>40830</v>
      </c>
      <c r="P58" s="54">
        <v>0</v>
      </c>
      <c r="Q58" s="54" t="s">
        <v>65</v>
      </c>
      <c r="R58" s="54">
        <v>163</v>
      </c>
      <c r="S58" s="54" t="s">
        <v>71</v>
      </c>
      <c r="T58" s="54">
        <v>40841.775092936899</v>
      </c>
      <c r="U58" s="54" t="s">
        <v>67</v>
      </c>
      <c r="V58" s="54" t="s">
        <v>68</v>
      </c>
      <c r="W58" s="54" t="s">
        <v>11</v>
      </c>
      <c r="X58" s="54" t="s">
        <v>12</v>
      </c>
      <c r="Y58" s="49">
        <f t="shared" si="5"/>
        <v>0</v>
      </c>
    </row>
    <row r="59" spans="1:25" x14ac:dyDescent="0.25">
      <c r="A59" s="49" t="str">
        <f t="shared" si="0"/>
        <v>40857USD</v>
      </c>
      <c r="B59" s="40">
        <v>40857</v>
      </c>
      <c r="C59" s="49" t="s">
        <v>87</v>
      </c>
      <c r="D59" s="49">
        <v>0.7367269439754861</v>
      </c>
      <c r="H59" s="19">
        <v>40833</v>
      </c>
      <c r="I59" s="20" t="s">
        <v>12</v>
      </c>
      <c r="J59" s="18" t="str">
        <f t="shared" si="1"/>
        <v>GBP</v>
      </c>
      <c r="K59" s="18" t="str">
        <f t="shared" si="2"/>
        <v>40833GBP</v>
      </c>
      <c r="L59" s="18" t="str">
        <f t="shared" si="3"/>
        <v>40833NOK</v>
      </c>
      <c r="M59" s="23">
        <v>-3749.9999999998645</v>
      </c>
      <c r="N59" s="47">
        <f t="shared" si="4"/>
        <v>-33212.570868367453</v>
      </c>
      <c r="O59" s="55">
        <v>40833</v>
      </c>
      <c r="P59" s="54">
        <v>0</v>
      </c>
      <c r="Q59" s="54" t="s">
        <v>65</v>
      </c>
      <c r="R59" s="54">
        <v>163</v>
      </c>
      <c r="S59" s="54" t="s">
        <v>71</v>
      </c>
      <c r="T59" s="54">
        <v>-33212.570868368603</v>
      </c>
      <c r="U59" s="54" t="s">
        <v>67</v>
      </c>
      <c r="V59" s="54" t="s">
        <v>68</v>
      </c>
      <c r="W59" s="54" t="s">
        <v>11</v>
      </c>
      <c r="X59" s="54" t="s">
        <v>12</v>
      </c>
      <c r="Y59" s="49">
        <f t="shared" si="5"/>
        <v>0</v>
      </c>
    </row>
    <row r="60" spans="1:25" x14ac:dyDescent="0.25">
      <c r="A60" s="49" t="str">
        <f t="shared" si="0"/>
        <v>40858USD</v>
      </c>
      <c r="B60" s="40">
        <v>40858</v>
      </c>
      <c r="C60" s="49" t="s">
        <v>87</v>
      </c>
      <c r="D60" s="49">
        <v>0.73062028197042073</v>
      </c>
      <c r="H60" s="17">
        <v>40835</v>
      </c>
      <c r="I60" s="18" t="s">
        <v>12</v>
      </c>
      <c r="J60" s="18" t="str">
        <f t="shared" si="1"/>
        <v>GBP</v>
      </c>
      <c r="K60" s="18" t="str">
        <f t="shared" si="2"/>
        <v>40835GBP</v>
      </c>
      <c r="L60" s="18" t="str">
        <f t="shared" si="3"/>
        <v>40835NOK</v>
      </c>
      <c r="M60" s="22">
        <v>-1411.6492708399892</v>
      </c>
      <c r="N60" s="47">
        <f t="shared" si="4"/>
        <v>-12515.229535385772</v>
      </c>
      <c r="O60" s="55">
        <v>40835</v>
      </c>
      <c r="P60" s="54">
        <v>0</v>
      </c>
      <c r="Q60" s="54" t="s">
        <v>65</v>
      </c>
      <c r="R60" s="54">
        <v>163</v>
      </c>
      <c r="S60" s="54" t="s">
        <v>71</v>
      </c>
      <c r="T60" s="54">
        <v>-12515.229535381601</v>
      </c>
      <c r="U60" s="54" t="s">
        <v>67</v>
      </c>
      <c r="V60" s="54" t="s">
        <v>68</v>
      </c>
      <c r="W60" s="54" t="s">
        <v>11</v>
      </c>
      <c r="X60" s="54" t="s">
        <v>12</v>
      </c>
      <c r="Y60" s="49">
        <f t="shared" si="5"/>
        <v>0</v>
      </c>
    </row>
    <row r="61" spans="1:25" x14ac:dyDescent="0.25">
      <c r="A61" s="49" t="str">
        <f t="shared" si="0"/>
        <v>40861USD</v>
      </c>
      <c r="B61" s="40">
        <v>40861</v>
      </c>
      <c r="C61" s="49" t="s">
        <v>87</v>
      </c>
      <c r="D61" s="49">
        <v>0.73308947727552509</v>
      </c>
      <c r="H61" s="19">
        <v>40833</v>
      </c>
      <c r="I61" s="20" t="s">
        <v>13</v>
      </c>
      <c r="J61" s="18" t="str">
        <f t="shared" si="1"/>
        <v>GBP</v>
      </c>
      <c r="K61" s="18" t="str">
        <f t="shared" si="2"/>
        <v>40833GBP</v>
      </c>
      <c r="L61" s="18" t="str">
        <f t="shared" si="3"/>
        <v>40833NOK</v>
      </c>
      <c r="M61" s="23">
        <v>62124.999999999956</v>
      </c>
      <c r="N61" s="47">
        <f t="shared" si="4"/>
        <v>550221.59071930696</v>
      </c>
      <c r="O61" s="55">
        <v>40833</v>
      </c>
      <c r="P61" s="54">
        <v>0</v>
      </c>
      <c r="Q61" s="54" t="s">
        <v>65</v>
      </c>
      <c r="R61" s="54">
        <v>163</v>
      </c>
      <c r="S61" s="54" t="s">
        <v>71</v>
      </c>
      <c r="T61" s="54">
        <v>550221.59071930696</v>
      </c>
      <c r="U61" s="54" t="s">
        <v>67</v>
      </c>
      <c r="V61" s="54" t="s">
        <v>68</v>
      </c>
      <c r="W61" s="54" t="s">
        <v>11</v>
      </c>
      <c r="X61" s="54" t="s">
        <v>13</v>
      </c>
      <c r="Y61" s="49">
        <f t="shared" si="5"/>
        <v>0</v>
      </c>
    </row>
    <row r="62" spans="1:25" x14ac:dyDescent="0.25">
      <c r="A62" s="49" t="str">
        <f t="shared" si="0"/>
        <v>40819NOK</v>
      </c>
      <c r="B62" s="40">
        <v>40819</v>
      </c>
      <c r="C62" s="49" t="s">
        <v>88</v>
      </c>
      <c r="D62" s="49">
        <v>0.12790618959044542</v>
      </c>
      <c r="H62" s="17">
        <v>40835</v>
      </c>
      <c r="I62" s="18" t="s">
        <v>13</v>
      </c>
      <c r="J62" s="18" t="str">
        <f t="shared" si="1"/>
        <v>GBP</v>
      </c>
      <c r="K62" s="18" t="str">
        <f t="shared" si="2"/>
        <v>40835GBP</v>
      </c>
      <c r="L62" s="18" t="str">
        <f t="shared" si="3"/>
        <v>40835NOK</v>
      </c>
      <c r="M62" s="22">
        <v>1411.6492708399892</v>
      </c>
      <c r="N62" s="47">
        <f t="shared" si="4"/>
        <v>12515.229535385772</v>
      </c>
      <c r="O62" s="55">
        <v>40835</v>
      </c>
      <c r="P62" s="54">
        <v>0</v>
      </c>
      <c r="Q62" s="54" t="s">
        <v>65</v>
      </c>
      <c r="R62" s="54">
        <v>163</v>
      </c>
      <c r="S62" s="54" t="s">
        <v>71</v>
      </c>
      <c r="T62" s="54">
        <v>12515.229535381601</v>
      </c>
      <c r="U62" s="54" t="s">
        <v>67</v>
      </c>
      <c r="V62" s="54" t="s">
        <v>68</v>
      </c>
      <c r="W62" s="54" t="s">
        <v>11</v>
      </c>
      <c r="X62" s="54" t="s">
        <v>13</v>
      </c>
      <c r="Y62" s="49">
        <f t="shared" si="5"/>
        <v>0</v>
      </c>
    </row>
    <row r="63" spans="1:25" x14ac:dyDescent="0.25">
      <c r="A63" s="49" t="str">
        <f t="shared" si="0"/>
        <v>40820NOK</v>
      </c>
      <c r="B63" s="40">
        <v>40820</v>
      </c>
      <c r="C63" s="49" t="s">
        <v>88</v>
      </c>
      <c r="D63" s="49">
        <v>0.12716559765283672</v>
      </c>
      <c r="H63" s="19">
        <v>40819</v>
      </c>
      <c r="I63" s="20" t="s">
        <v>33</v>
      </c>
      <c r="J63" s="18" t="str">
        <f t="shared" si="1"/>
        <v>GBP</v>
      </c>
      <c r="K63" s="18" t="str">
        <f t="shared" si="2"/>
        <v>40819GBP</v>
      </c>
      <c r="L63" s="18" t="str">
        <f t="shared" si="3"/>
        <v>40819NOK</v>
      </c>
      <c r="M63" s="23">
        <v>-374.99999999995867</v>
      </c>
      <c r="N63" s="47">
        <f t="shared" si="4"/>
        <v>-3410.1149155817002</v>
      </c>
      <c r="O63" s="55">
        <v>40819</v>
      </c>
      <c r="P63" s="54">
        <v>0</v>
      </c>
      <c r="Q63" s="54" t="s">
        <v>65</v>
      </c>
      <c r="R63" s="54">
        <v>163</v>
      </c>
      <c r="S63" s="54" t="s">
        <v>71</v>
      </c>
      <c r="T63" s="54">
        <v>-3410.1149155820799</v>
      </c>
      <c r="U63" s="54" t="s">
        <v>67</v>
      </c>
      <c r="V63" s="54" t="s">
        <v>68</v>
      </c>
      <c r="W63" s="54" t="s">
        <v>32</v>
      </c>
      <c r="X63" s="54" t="s">
        <v>33</v>
      </c>
      <c r="Y63" s="49">
        <f t="shared" si="5"/>
        <v>0</v>
      </c>
    </row>
    <row r="64" spans="1:25" x14ac:dyDescent="0.25">
      <c r="A64" s="49" t="str">
        <f t="shared" si="0"/>
        <v>40821NOK</v>
      </c>
      <c r="B64" s="40">
        <v>40821</v>
      </c>
      <c r="C64" s="49" t="s">
        <v>88</v>
      </c>
      <c r="D64" s="49">
        <v>0.12779398573995152</v>
      </c>
      <c r="H64" s="17">
        <v>40820</v>
      </c>
      <c r="I64" s="18" t="s">
        <v>33</v>
      </c>
      <c r="J64" s="18" t="str">
        <f t="shared" si="1"/>
        <v>GBP</v>
      </c>
      <c r="K64" s="18" t="str">
        <f t="shared" si="2"/>
        <v>40820GBP</v>
      </c>
      <c r="L64" s="18" t="str">
        <f t="shared" si="3"/>
        <v>40820NOK</v>
      </c>
      <c r="M64" s="22">
        <v>-1499.9999999999736</v>
      </c>
      <c r="N64" s="47">
        <f t="shared" si="4"/>
        <v>-13739.564903194507</v>
      </c>
      <c r="O64" s="55">
        <v>40820</v>
      </c>
      <c r="P64" s="54">
        <v>0</v>
      </c>
      <c r="Q64" s="54" t="s">
        <v>65</v>
      </c>
      <c r="R64" s="54">
        <v>163</v>
      </c>
      <c r="S64" s="54" t="s">
        <v>71</v>
      </c>
      <c r="T64" s="54">
        <v>-13739.5649031948</v>
      </c>
      <c r="U64" s="54" t="s">
        <v>67</v>
      </c>
      <c r="V64" s="54" t="s">
        <v>68</v>
      </c>
      <c r="W64" s="54" t="s">
        <v>32</v>
      </c>
      <c r="X64" s="54" t="s">
        <v>33</v>
      </c>
      <c r="Y64" s="49">
        <f t="shared" si="5"/>
        <v>0</v>
      </c>
    </row>
    <row r="65" spans="1:25" x14ac:dyDescent="0.25">
      <c r="A65" s="49" t="str">
        <f t="shared" si="0"/>
        <v>40822NOK</v>
      </c>
      <c r="B65" s="40">
        <v>40822</v>
      </c>
      <c r="C65" s="49" t="s">
        <v>88</v>
      </c>
      <c r="D65" s="49">
        <v>0.12733865564798846</v>
      </c>
      <c r="H65" s="19">
        <v>40821</v>
      </c>
      <c r="I65" s="20" t="s">
        <v>33</v>
      </c>
      <c r="J65" s="18" t="str">
        <f t="shared" si="1"/>
        <v>GBP</v>
      </c>
      <c r="K65" s="18" t="str">
        <f t="shared" si="2"/>
        <v>40821GBP</v>
      </c>
      <c r="L65" s="18" t="str">
        <f t="shared" si="3"/>
        <v>40821NOK</v>
      </c>
      <c r="M65" s="23">
        <v>4124.9999999999618</v>
      </c>
      <c r="N65" s="47">
        <f t="shared" si="4"/>
        <v>37455.627673436305</v>
      </c>
      <c r="O65" s="55">
        <v>40821</v>
      </c>
      <c r="P65" s="54">
        <v>0</v>
      </c>
      <c r="Q65" s="54" t="s">
        <v>65</v>
      </c>
      <c r="R65" s="54">
        <v>163</v>
      </c>
      <c r="S65" s="54" t="s">
        <v>71</v>
      </c>
      <c r="T65" s="54">
        <v>37455.627673436698</v>
      </c>
      <c r="U65" s="54" t="s">
        <v>67</v>
      </c>
      <c r="V65" s="54" t="s">
        <v>68</v>
      </c>
      <c r="W65" s="54" t="s">
        <v>32</v>
      </c>
      <c r="X65" s="54" t="s">
        <v>33</v>
      </c>
      <c r="Y65" s="49">
        <f t="shared" si="5"/>
        <v>0</v>
      </c>
    </row>
    <row r="66" spans="1:25" x14ac:dyDescent="0.25">
      <c r="A66" s="49" t="str">
        <f t="shared" si="0"/>
        <v>40823NOK</v>
      </c>
      <c r="B66" s="40">
        <v>40823</v>
      </c>
      <c r="C66" s="49" t="s">
        <v>88</v>
      </c>
      <c r="D66" s="49">
        <v>0.12791889311688637</v>
      </c>
      <c r="H66" s="17">
        <v>40822</v>
      </c>
      <c r="I66" s="18" t="s">
        <v>33</v>
      </c>
      <c r="J66" s="18" t="str">
        <f t="shared" si="1"/>
        <v>GBP</v>
      </c>
      <c r="K66" s="18" t="str">
        <f t="shared" si="2"/>
        <v>40822GBP</v>
      </c>
      <c r="L66" s="18" t="str">
        <f t="shared" si="3"/>
        <v>40822NOK</v>
      </c>
      <c r="M66" s="22">
        <v>10625.000000000078</v>
      </c>
      <c r="N66" s="47">
        <f t="shared" si="4"/>
        <v>95873.852217407417</v>
      </c>
      <c r="O66" s="55">
        <v>40822</v>
      </c>
      <c r="P66" s="54">
        <v>0</v>
      </c>
      <c r="Q66" s="54" t="s">
        <v>65</v>
      </c>
      <c r="R66" s="54">
        <v>163</v>
      </c>
      <c r="S66" s="54" t="s">
        <v>71</v>
      </c>
      <c r="T66" s="54">
        <v>95873.852217406602</v>
      </c>
      <c r="U66" s="54" t="s">
        <v>67</v>
      </c>
      <c r="V66" s="54" t="s">
        <v>68</v>
      </c>
      <c r="W66" s="54" t="s">
        <v>32</v>
      </c>
      <c r="X66" s="54" t="s">
        <v>33</v>
      </c>
      <c r="Y66" s="49">
        <f t="shared" si="5"/>
        <v>0</v>
      </c>
    </row>
    <row r="67" spans="1:25" x14ac:dyDescent="0.25">
      <c r="A67" s="49" t="str">
        <f t="shared" ref="A67:A91" si="6">B67&amp;LEFT(C67,3)</f>
        <v>40827NOK</v>
      </c>
      <c r="B67" s="40">
        <v>40827</v>
      </c>
      <c r="C67" s="49" t="s">
        <v>88</v>
      </c>
      <c r="D67" s="49">
        <v>0.12851738891079284</v>
      </c>
      <c r="H67" s="19">
        <v>40823</v>
      </c>
      <c r="I67" s="20" t="s">
        <v>33</v>
      </c>
      <c r="J67" s="18" t="str">
        <f t="shared" ref="J67:J130" si="7">MID(I67,21,3)</f>
        <v>GBP</v>
      </c>
      <c r="K67" s="18" t="str">
        <f t="shared" ref="K67:K130" si="8">H67&amp;J67</f>
        <v>40823GBP</v>
      </c>
      <c r="L67" s="18" t="str">
        <f t="shared" ref="L67:L130" si="9">H67&amp;"NOK"</f>
        <v>40823NOK</v>
      </c>
      <c r="M67" s="23">
        <v>-5250.0000000001155</v>
      </c>
      <c r="N67" s="47">
        <f t="shared" ref="N67:N130" si="10">VLOOKUP(K67,$A$1:$D$91,4,FALSE)*M67/VLOOKUP(L67,$A$1:$D$91,4,FALSE)</f>
        <v>-47387.909916387413</v>
      </c>
      <c r="O67" s="55">
        <v>40823</v>
      </c>
      <c r="P67" s="54">
        <v>0</v>
      </c>
      <c r="Q67" s="54" t="s">
        <v>65</v>
      </c>
      <c r="R67" s="54">
        <v>163</v>
      </c>
      <c r="S67" s="54" t="s">
        <v>71</v>
      </c>
      <c r="T67" s="54">
        <v>-47387.909916386401</v>
      </c>
      <c r="U67" s="54" t="s">
        <v>67</v>
      </c>
      <c r="V67" s="54" t="s">
        <v>68</v>
      </c>
      <c r="W67" s="54" t="s">
        <v>32</v>
      </c>
      <c r="X67" s="54" t="s">
        <v>33</v>
      </c>
      <c r="Y67" s="49">
        <f t="shared" ref="Y67:Y130" si="11">ROUND(N67/T67-1,8)</f>
        <v>0</v>
      </c>
    </row>
    <row r="68" spans="1:25" x14ac:dyDescent="0.25">
      <c r="A68" s="49" t="str">
        <f t="shared" si="6"/>
        <v>40828NOK</v>
      </c>
      <c r="B68" s="40">
        <v>40828</v>
      </c>
      <c r="C68" s="49" t="s">
        <v>88</v>
      </c>
      <c r="D68" s="49">
        <v>0.12854704128320205</v>
      </c>
      <c r="H68" s="17">
        <v>40827</v>
      </c>
      <c r="I68" s="18" t="s">
        <v>33</v>
      </c>
      <c r="J68" s="18" t="str">
        <f t="shared" si="7"/>
        <v>GBP</v>
      </c>
      <c r="K68" s="18" t="str">
        <f t="shared" si="8"/>
        <v>40827GBP</v>
      </c>
      <c r="L68" s="18" t="str">
        <f t="shared" si="9"/>
        <v>40827NOK</v>
      </c>
      <c r="M68" s="22">
        <v>5000.0000000000045</v>
      </c>
      <c r="N68" s="47">
        <f t="shared" si="10"/>
        <v>44713.941426005178</v>
      </c>
      <c r="O68" s="55">
        <v>40827</v>
      </c>
      <c r="P68" s="54">
        <v>0</v>
      </c>
      <c r="Q68" s="54" t="s">
        <v>65</v>
      </c>
      <c r="R68" s="54">
        <v>163</v>
      </c>
      <c r="S68" s="54" t="s">
        <v>71</v>
      </c>
      <c r="T68" s="54">
        <v>44713.941426005098</v>
      </c>
      <c r="U68" s="54" t="s">
        <v>67</v>
      </c>
      <c r="V68" s="54" t="s">
        <v>68</v>
      </c>
      <c r="W68" s="54" t="s">
        <v>32</v>
      </c>
      <c r="X68" s="54" t="s">
        <v>33</v>
      </c>
      <c r="Y68" s="49">
        <f t="shared" si="11"/>
        <v>0</v>
      </c>
    </row>
    <row r="69" spans="1:25" x14ac:dyDescent="0.25">
      <c r="A69" s="49" t="str">
        <f t="shared" si="6"/>
        <v>40829NOK</v>
      </c>
      <c r="B69" s="40">
        <v>40829</v>
      </c>
      <c r="C69" s="49" t="s">
        <v>88</v>
      </c>
      <c r="D69" s="49">
        <v>0.12907752492671842</v>
      </c>
      <c r="H69" s="19">
        <v>40828</v>
      </c>
      <c r="I69" s="20" t="s">
        <v>33</v>
      </c>
      <c r="J69" s="18" t="str">
        <f t="shared" si="7"/>
        <v>GBP</v>
      </c>
      <c r="K69" s="18" t="str">
        <f t="shared" si="8"/>
        <v>40828GBP</v>
      </c>
      <c r="L69" s="18" t="str">
        <f t="shared" si="9"/>
        <v>40828NOK</v>
      </c>
      <c r="M69" s="23">
        <v>6875.0000000000755</v>
      </c>
      <c r="N69" s="47">
        <f t="shared" si="10"/>
        <v>61082.19528402188</v>
      </c>
      <c r="O69" s="55">
        <v>40828</v>
      </c>
      <c r="P69" s="54">
        <v>0</v>
      </c>
      <c r="Q69" s="54" t="s">
        <v>65</v>
      </c>
      <c r="R69" s="54">
        <v>163</v>
      </c>
      <c r="S69" s="54" t="s">
        <v>71</v>
      </c>
      <c r="T69" s="54">
        <v>61082.195284021203</v>
      </c>
      <c r="U69" s="54" t="s">
        <v>67</v>
      </c>
      <c r="V69" s="54" t="s">
        <v>68</v>
      </c>
      <c r="W69" s="54" t="s">
        <v>32</v>
      </c>
      <c r="X69" s="54" t="s">
        <v>33</v>
      </c>
      <c r="Y69" s="49">
        <f t="shared" si="11"/>
        <v>0</v>
      </c>
    </row>
    <row r="70" spans="1:25" x14ac:dyDescent="0.25">
      <c r="A70" s="49" t="str">
        <f t="shared" si="6"/>
        <v>40830NOK</v>
      </c>
      <c r="B70" s="40">
        <v>40830</v>
      </c>
      <c r="C70" s="49" t="s">
        <v>88</v>
      </c>
      <c r="D70" s="49">
        <v>0.12920067931447821</v>
      </c>
      <c r="H70" s="17">
        <v>40829</v>
      </c>
      <c r="I70" s="18" t="s">
        <v>33</v>
      </c>
      <c r="J70" s="18" t="str">
        <f t="shared" si="7"/>
        <v>GBP</v>
      </c>
      <c r="K70" s="18" t="str">
        <f t="shared" si="8"/>
        <v>40829GBP</v>
      </c>
      <c r="L70" s="18" t="str">
        <f t="shared" si="9"/>
        <v>40829NOK</v>
      </c>
      <c r="M70" s="22">
        <v>-3500.0000000000309</v>
      </c>
      <c r="N70" s="47">
        <f t="shared" si="10"/>
        <v>-31067.850911964953</v>
      </c>
      <c r="O70" s="55">
        <v>40829</v>
      </c>
      <c r="P70" s="54">
        <v>0</v>
      </c>
      <c r="Q70" s="54" t="s">
        <v>65</v>
      </c>
      <c r="R70" s="54">
        <v>163</v>
      </c>
      <c r="S70" s="54" t="s">
        <v>71</v>
      </c>
      <c r="T70" s="54">
        <v>-31067.850911964699</v>
      </c>
      <c r="U70" s="54" t="s">
        <v>67</v>
      </c>
      <c r="V70" s="54" t="s">
        <v>68</v>
      </c>
      <c r="W70" s="54" t="s">
        <v>32</v>
      </c>
      <c r="X70" s="54" t="s">
        <v>33</v>
      </c>
      <c r="Y70" s="49">
        <f t="shared" si="11"/>
        <v>0</v>
      </c>
    </row>
    <row r="71" spans="1:25" x14ac:dyDescent="0.25">
      <c r="A71" s="49" t="str">
        <f t="shared" si="6"/>
        <v>40833NOK</v>
      </c>
      <c r="B71" s="40">
        <v>40833</v>
      </c>
      <c r="C71" s="49" t="s">
        <v>88</v>
      </c>
      <c r="D71" s="49">
        <v>0.12926050690176114</v>
      </c>
      <c r="H71" s="19">
        <v>40830</v>
      </c>
      <c r="I71" s="20" t="s">
        <v>33</v>
      </c>
      <c r="J71" s="18" t="str">
        <f t="shared" si="7"/>
        <v>GBP</v>
      </c>
      <c r="K71" s="18" t="str">
        <f t="shared" si="8"/>
        <v>40830GBP</v>
      </c>
      <c r="L71" s="18" t="str">
        <f t="shared" si="9"/>
        <v>40830NOK</v>
      </c>
      <c r="M71" s="23">
        <v>4625.0000000000455</v>
      </c>
      <c r="N71" s="47">
        <f t="shared" si="10"/>
        <v>40841.775092937314</v>
      </c>
      <c r="O71" s="55">
        <v>40830</v>
      </c>
      <c r="P71" s="54">
        <v>0</v>
      </c>
      <c r="Q71" s="54" t="s">
        <v>65</v>
      </c>
      <c r="R71" s="54">
        <v>163</v>
      </c>
      <c r="S71" s="54" t="s">
        <v>71</v>
      </c>
      <c r="T71" s="54">
        <v>40841.775092936899</v>
      </c>
      <c r="U71" s="54" t="s">
        <v>67</v>
      </c>
      <c r="V71" s="54" t="s">
        <v>68</v>
      </c>
      <c r="W71" s="54" t="s">
        <v>32</v>
      </c>
      <c r="X71" s="54" t="s">
        <v>33</v>
      </c>
      <c r="Y71" s="49">
        <f t="shared" si="11"/>
        <v>0</v>
      </c>
    </row>
    <row r="72" spans="1:25" x14ac:dyDescent="0.25">
      <c r="A72" s="49" t="str">
        <f t="shared" si="6"/>
        <v>40834NOK</v>
      </c>
      <c r="B72" s="40">
        <v>40834</v>
      </c>
      <c r="C72" s="49" t="s">
        <v>88</v>
      </c>
      <c r="D72" s="49">
        <v>0.12905073676070819</v>
      </c>
      <c r="H72" s="17">
        <v>40833</v>
      </c>
      <c r="I72" s="18" t="s">
        <v>33</v>
      </c>
      <c r="J72" s="18" t="str">
        <f t="shared" si="7"/>
        <v>GBP</v>
      </c>
      <c r="K72" s="18" t="str">
        <f t="shared" si="8"/>
        <v>40833GBP</v>
      </c>
      <c r="L72" s="18" t="str">
        <f t="shared" si="9"/>
        <v>40833NOK</v>
      </c>
      <c r="M72" s="22">
        <v>-3750.0000000000032</v>
      </c>
      <c r="N72" s="47">
        <f t="shared" si="10"/>
        <v>-33212.570868368683</v>
      </c>
      <c r="O72" s="55">
        <v>40833</v>
      </c>
      <c r="P72" s="54">
        <v>0</v>
      </c>
      <c r="Q72" s="54" t="s">
        <v>65</v>
      </c>
      <c r="R72" s="54">
        <v>163</v>
      </c>
      <c r="S72" s="54" t="s">
        <v>71</v>
      </c>
      <c r="T72" s="54">
        <v>-33212.570868368603</v>
      </c>
      <c r="U72" s="54" t="s">
        <v>67</v>
      </c>
      <c r="V72" s="54" t="s">
        <v>68</v>
      </c>
      <c r="W72" s="54" t="s">
        <v>32</v>
      </c>
      <c r="X72" s="54" t="s">
        <v>33</v>
      </c>
      <c r="Y72" s="49">
        <f t="shared" si="11"/>
        <v>0</v>
      </c>
    </row>
    <row r="73" spans="1:25" x14ac:dyDescent="0.25">
      <c r="A73" s="49" t="str">
        <f t="shared" si="6"/>
        <v>40835NOK</v>
      </c>
      <c r="B73" s="40">
        <v>40835</v>
      </c>
      <c r="C73" s="49" t="s">
        <v>88</v>
      </c>
      <c r="D73" s="49">
        <v>0.12929654736300228</v>
      </c>
      <c r="H73" s="19">
        <v>40834</v>
      </c>
      <c r="I73" s="20" t="s">
        <v>33</v>
      </c>
      <c r="J73" s="18" t="str">
        <f t="shared" si="7"/>
        <v>GBP</v>
      </c>
      <c r="K73" s="18" t="str">
        <f t="shared" si="8"/>
        <v>40834GBP</v>
      </c>
      <c r="L73" s="18" t="str">
        <f t="shared" si="9"/>
        <v>40834NOK</v>
      </c>
      <c r="M73" s="23">
        <v>-2375.0000000000159</v>
      </c>
      <c r="N73" s="47">
        <f t="shared" si="10"/>
        <v>-21114.848178094366</v>
      </c>
      <c r="O73" s="55">
        <v>40834</v>
      </c>
      <c r="P73" s="54">
        <v>0</v>
      </c>
      <c r="Q73" s="54" t="s">
        <v>65</v>
      </c>
      <c r="R73" s="54">
        <v>163</v>
      </c>
      <c r="S73" s="54" t="s">
        <v>71</v>
      </c>
      <c r="T73" s="54">
        <v>-21114.848178094198</v>
      </c>
      <c r="U73" s="54" t="s">
        <v>67</v>
      </c>
      <c r="V73" s="54" t="s">
        <v>68</v>
      </c>
      <c r="W73" s="54" t="s">
        <v>32</v>
      </c>
      <c r="X73" s="54" t="s">
        <v>33</v>
      </c>
      <c r="Y73" s="49">
        <f t="shared" si="11"/>
        <v>0</v>
      </c>
    </row>
    <row r="74" spans="1:25" x14ac:dyDescent="0.25">
      <c r="A74" s="49" t="str">
        <f t="shared" si="6"/>
        <v>40836NOK</v>
      </c>
      <c r="B74" s="40">
        <v>40836</v>
      </c>
      <c r="C74" s="49" t="s">
        <v>88</v>
      </c>
      <c r="D74" s="49">
        <v>0.12967787694822244</v>
      </c>
      <c r="H74" s="17">
        <v>40835</v>
      </c>
      <c r="I74" s="18" t="s">
        <v>33</v>
      </c>
      <c r="J74" s="18" t="str">
        <f t="shared" si="7"/>
        <v>GBP</v>
      </c>
      <c r="K74" s="18" t="str">
        <f t="shared" si="8"/>
        <v>40835GBP</v>
      </c>
      <c r="L74" s="18" t="str">
        <f t="shared" si="9"/>
        <v>40835NOK</v>
      </c>
      <c r="M74" s="22">
        <v>1000.0000000000286</v>
      </c>
      <c r="N74" s="47">
        <f t="shared" si="10"/>
        <v>8865.6791696843047</v>
      </c>
      <c r="O74" s="55">
        <v>40835</v>
      </c>
      <c r="P74" s="54">
        <v>0</v>
      </c>
      <c r="Q74" s="54" t="s">
        <v>65</v>
      </c>
      <c r="R74" s="54">
        <v>163</v>
      </c>
      <c r="S74" s="54" t="s">
        <v>71</v>
      </c>
      <c r="T74" s="54">
        <v>8865.6791696840501</v>
      </c>
      <c r="U74" s="54" t="s">
        <v>67</v>
      </c>
      <c r="V74" s="54" t="s">
        <v>68</v>
      </c>
      <c r="W74" s="54" t="s">
        <v>32</v>
      </c>
      <c r="X74" s="54" t="s">
        <v>33</v>
      </c>
      <c r="Y74" s="49">
        <f t="shared" si="11"/>
        <v>0</v>
      </c>
    </row>
    <row r="75" spans="1:25" x14ac:dyDescent="0.25">
      <c r="A75" s="49" t="str">
        <f t="shared" si="6"/>
        <v>40837NOK</v>
      </c>
      <c r="B75" s="40">
        <v>40837</v>
      </c>
      <c r="C75" s="49" t="s">
        <v>88</v>
      </c>
      <c r="D75" s="49">
        <v>0.12960611387775747</v>
      </c>
      <c r="H75" s="19">
        <v>40837</v>
      </c>
      <c r="I75" s="20" t="s">
        <v>33</v>
      </c>
      <c r="J75" s="18" t="str">
        <f t="shared" si="7"/>
        <v>GBP</v>
      </c>
      <c r="K75" s="18" t="str">
        <f t="shared" si="8"/>
        <v>40837GBP</v>
      </c>
      <c r="L75" s="18" t="str">
        <f t="shared" si="9"/>
        <v>40837NOK</v>
      </c>
      <c r="M75" s="23">
        <v>-1250.0000000000011</v>
      </c>
      <c r="N75" s="47">
        <f t="shared" si="10"/>
        <v>-11068.11087562276</v>
      </c>
      <c r="O75" s="55">
        <v>40837</v>
      </c>
      <c r="P75" s="54">
        <v>0</v>
      </c>
      <c r="Q75" s="54" t="s">
        <v>65</v>
      </c>
      <c r="R75" s="54">
        <v>163</v>
      </c>
      <c r="S75" s="54" t="s">
        <v>71</v>
      </c>
      <c r="T75" s="54">
        <v>-11068.1108756227</v>
      </c>
      <c r="U75" s="54" t="s">
        <v>67</v>
      </c>
      <c r="V75" s="54" t="s">
        <v>68</v>
      </c>
      <c r="W75" s="54" t="s">
        <v>32</v>
      </c>
      <c r="X75" s="54" t="s">
        <v>33</v>
      </c>
      <c r="Y75" s="49">
        <f t="shared" si="11"/>
        <v>0</v>
      </c>
    </row>
    <row r="76" spans="1:25" x14ac:dyDescent="0.25">
      <c r="A76" s="49" t="str">
        <f t="shared" si="6"/>
        <v>40840NOK</v>
      </c>
      <c r="B76" s="40">
        <v>40840</v>
      </c>
      <c r="C76" s="49" t="s">
        <v>88</v>
      </c>
      <c r="D76" s="49">
        <v>0.12991920856625996</v>
      </c>
      <c r="H76" s="17">
        <v>40840</v>
      </c>
      <c r="I76" s="18" t="s">
        <v>33</v>
      </c>
      <c r="J76" s="18" t="str">
        <f t="shared" si="7"/>
        <v>GBP</v>
      </c>
      <c r="K76" s="18" t="str">
        <f t="shared" si="8"/>
        <v>40840GBP</v>
      </c>
      <c r="L76" s="18" t="str">
        <f t="shared" si="9"/>
        <v>40840NOK</v>
      </c>
      <c r="M76" s="22">
        <v>-2624.9999999999886</v>
      </c>
      <c r="N76" s="47">
        <f t="shared" si="10"/>
        <v>-23243.299881078794</v>
      </c>
      <c r="O76" s="55">
        <v>40840</v>
      </c>
      <c r="P76" s="54">
        <v>0</v>
      </c>
      <c r="Q76" s="54" t="s">
        <v>65</v>
      </c>
      <c r="R76" s="54">
        <v>163</v>
      </c>
      <c r="S76" s="54" t="s">
        <v>71</v>
      </c>
      <c r="T76" s="54">
        <v>-23243.299881078899</v>
      </c>
      <c r="U76" s="54" t="s">
        <v>67</v>
      </c>
      <c r="V76" s="54" t="s">
        <v>68</v>
      </c>
      <c r="W76" s="54" t="s">
        <v>32</v>
      </c>
      <c r="X76" s="54" t="s">
        <v>33</v>
      </c>
      <c r="Y76" s="49">
        <f t="shared" si="11"/>
        <v>0</v>
      </c>
    </row>
    <row r="77" spans="1:25" x14ac:dyDescent="0.25">
      <c r="A77" s="49" t="str">
        <f t="shared" si="6"/>
        <v>40841NOK</v>
      </c>
      <c r="B77" s="40">
        <v>40841</v>
      </c>
      <c r="C77" s="49" t="s">
        <v>88</v>
      </c>
      <c r="D77" s="49">
        <v>0.13005356778556498</v>
      </c>
      <c r="H77" s="19">
        <v>40841</v>
      </c>
      <c r="I77" s="20" t="s">
        <v>33</v>
      </c>
      <c r="J77" s="18" t="str">
        <f t="shared" si="7"/>
        <v>GBP</v>
      </c>
      <c r="K77" s="18" t="str">
        <f t="shared" si="8"/>
        <v>40841GBP</v>
      </c>
      <c r="L77" s="18" t="str">
        <f t="shared" si="9"/>
        <v>40841NOK</v>
      </c>
      <c r="M77" s="23">
        <v>249.99999999997246</v>
      </c>
      <c r="N77" s="47">
        <f t="shared" si="10"/>
        <v>2210.7362600236852</v>
      </c>
      <c r="O77" s="55">
        <v>40841</v>
      </c>
      <c r="P77" s="54">
        <v>0</v>
      </c>
      <c r="Q77" s="54" t="s">
        <v>65</v>
      </c>
      <c r="R77" s="54">
        <v>163</v>
      </c>
      <c r="S77" s="54" t="s">
        <v>71</v>
      </c>
      <c r="T77" s="54">
        <v>2210.7362600239298</v>
      </c>
      <c r="U77" s="54" t="s">
        <v>67</v>
      </c>
      <c r="V77" s="54" t="s">
        <v>68</v>
      </c>
      <c r="W77" s="54" t="s">
        <v>32</v>
      </c>
      <c r="X77" s="54" t="s">
        <v>33</v>
      </c>
      <c r="Y77" s="49">
        <f t="shared" si="11"/>
        <v>0</v>
      </c>
    </row>
    <row r="78" spans="1:25" x14ac:dyDescent="0.25">
      <c r="A78" s="49" t="str">
        <f t="shared" si="6"/>
        <v>40842NOK</v>
      </c>
      <c r="B78" s="40">
        <v>40842</v>
      </c>
      <c r="C78" s="49" t="s">
        <v>88</v>
      </c>
      <c r="D78" s="49">
        <v>0.13029746298052772</v>
      </c>
      <c r="H78" s="17">
        <v>40842</v>
      </c>
      <c r="I78" s="18" t="s">
        <v>33</v>
      </c>
      <c r="J78" s="18" t="str">
        <f t="shared" si="7"/>
        <v>GBP</v>
      </c>
      <c r="K78" s="18" t="str">
        <f t="shared" si="8"/>
        <v>40842GBP</v>
      </c>
      <c r="L78" s="18" t="str">
        <f t="shared" si="9"/>
        <v>40842NOK</v>
      </c>
      <c r="M78" s="22">
        <v>1999.9999999999186</v>
      </c>
      <c r="N78" s="47">
        <f t="shared" si="10"/>
        <v>17619.987942257423</v>
      </c>
      <c r="O78" s="55">
        <v>40842</v>
      </c>
      <c r="P78" s="54">
        <v>0</v>
      </c>
      <c r="Q78" s="54" t="s">
        <v>65</v>
      </c>
      <c r="R78" s="54">
        <v>163</v>
      </c>
      <c r="S78" s="54" t="s">
        <v>71</v>
      </c>
      <c r="T78" s="54">
        <v>17619.9879422581</v>
      </c>
      <c r="U78" s="54" t="s">
        <v>67</v>
      </c>
      <c r="V78" s="54" t="s">
        <v>68</v>
      </c>
      <c r="W78" s="54" t="s">
        <v>32</v>
      </c>
      <c r="X78" s="54" t="s">
        <v>33</v>
      </c>
      <c r="Y78" s="49">
        <f t="shared" si="11"/>
        <v>0</v>
      </c>
    </row>
    <row r="79" spans="1:25" x14ac:dyDescent="0.25">
      <c r="A79" s="49" t="str">
        <f t="shared" si="6"/>
        <v>40843NOK</v>
      </c>
      <c r="B79" s="40">
        <v>40843</v>
      </c>
      <c r="C79" s="49" t="s">
        <v>88</v>
      </c>
      <c r="D79" s="49">
        <v>0.13023681976415666</v>
      </c>
      <c r="H79" s="19">
        <v>40843</v>
      </c>
      <c r="I79" s="20" t="s">
        <v>33</v>
      </c>
      <c r="J79" s="18" t="str">
        <f t="shared" si="7"/>
        <v>GBP</v>
      </c>
      <c r="K79" s="18" t="str">
        <f t="shared" si="8"/>
        <v>40843GBP</v>
      </c>
      <c r="L79" s="18" t="str">
        <f t="shared" si="9"/>
        <v>40843NOK</v>
      </c>
      <c r="M79" s="23">
        <v>10500.000000000093</v>
      </c>
      <c r="N79" s="47">
        <f t="shared" si="10"/>
        <v>91664.00355396542</v>
      </c>
      <c r="O79" s="55">
        <v>40843</v>
      </c>
      <c r="P79" s="54">
        <v>0</v>
      </c>
      <c r="Q79" s="54" t="s">
        <v>65</v>
      </c>
      <c r="R79" s="54">
        <v>163</v>
      </c>
      <c r="S79" s="54" t="s">
        <v>71</v>
      </c>
      <c r="T79" s="54">
        <v>91664.003553964605</v>
      </c>
      <c r="U79" s="54" t="s">
        <v>67</v>
      </c>
      <c r="V79" s="54" t="s">
        <v>68</v>
      </c>
      <c r="W79" s="54" t="s">
        <v>32</v>
      </c>
      <c r="X79" s="54" t="s">
        <v>33</v>
      </c>
      <c r="Y79" s="49">
        <f t="shared" si="11"/>
        <v>0</v>
      </c>
    </row>
    <row r="80" spans="1:25" x14ac:dyDescent="0.25">
      <c r="A80" s="49" t="str">
        <f t="shared" si="6"/>
        <v>40844NOK</v>
      </c>
      <c r="B80" s="40">
        <v>40844</v>
      </c>
      <c r="C80" s="49" t="s">
        <v>88</v>
      </c>
      <c r="D80" s="49">
        <v>0.13031933241921481</v>
      </c>
      <c r="H80" s="17">
        <v>40844</v>
      </c>
      <c r="I80" s="18" t="s">
        <v>33</v>
      </c>
      <c r="J80" s="18" t="str">
        <f t="shared" si="7"/>
        <v>GBP</v>
      </c>
      <c r="K80" s="18" t="str">
        <f t="shared" si="8"/>
        <v>40844GBP</v>
      </c>
      <c r="L80" s="18" t="str">
        <f t="shared" si="9"/>
        <v>40844NOK</v>
      </c>
      <c r="M80" s="22">
        <v>-375.00000000009749</v>
      </c>
      <c r="N80" s="47">
        <f t="shared" si="10"/>
        <v>-3273.0907569211518</v>
      </c>
      <c r="O80" s="55">
        <v>40844</v>
      </c>
      <c r="P80" s="54">
        <v>0</v>
      </c>
      <c r="Q80" s="54" t="s">
        <v>65</v>
      </c>
      <c r="R80" s="54">
        <v>163</v>
      </c>
      <c r="S80" s="54" t="s">
        <v>71</v>
      </c>
      <c r="T80" s="54">
        <v>-3273.0907569203</v>
      </c>
      <c r="U80" s="54" t="s">
        <v>67</v>
      </c>
      <c r="V80" s="54" t="s">
        <v>68</v>
      </c>
      <c r="W80" s="54" t="s">
        <v>32</v>
      </c>
      <c r="X80" s="54" t="s">
        <v>33</v>
      </c>
      <c r="Y80" s="49">
        <f t="shared" si="11"/>
        <v>0</v>
      </c>
    </row>
    <row r="81" spans="1:25" x14ac:dyDescent="0.25">
      <c r="A81" s="49" t="str">
        <f t="shared" si="6"/>
        <v>40847NOK</v>
      </c>
      <c r="B81" s="40">
        <v>40847</v>
      </c>
      <c r="C81" s="49" t="s">
        <v>88</v>
      </c>
      <c r="D81" s="49">
        <v>0.12989045869890326</v>
      </c>
      <c r="H81" s="19">
        <v>40847</v>
      </c>
      <c r="I81" s="20" t="s">
        <v>33</v>
      </c>
      <c r="J81" s="18" t="str">
        <f t="shared" si="7"/>
        <v>GBP</v>
      </c>
      <c r="K81" s="18" t="str">
        <f t="shared" si="8"/>
        <v>40847GBP</v>
      </c>
      <c r="L81" s="18" t="str">
        <f t="shared" si="9"/>
        <v>40847NOK</v>
      </c>
      <c r="M81" s="23">
        <v>-8624.9999999998836</v>
      </c>
      <c r="N81" s="47">
        <f t="shared" si="10"/>
        <v>-76119.985414201452</v>
      </c>
      <c r="O81" s="55">
        <v>40847</v>
      </c>
      <c r="P81" s="54">
        <v>0</v>
      </c>
      <c r="Q81" s="54" t="s">
        <v>65</v>
      </c>
      <c r="R81" s="54">
        <v>163</v>
      </c>
      <c r="S81" s="54" t="s">
        <v>71</v>
      </c>
      <c r="T81" s="54">
        <v>-76119.9854142025</v>
      </c>
      <c r="U81" s="54" t="s">
        <v>67</v>
      </c>
      <c r="V81" s="54" t="s">
        <v>68</v>
      </c>
      <c r="W81" s="54" t="s">
        <v>32</v>
      </c>
      <c r="X81" s="54" t="s">
        <v>33</v>
      </c>
      <c r="Y81" s="49">
        <f t="shared" si="11"/>
        <v>0</v>
      </c>
    </row>
    <row r="82" spans="1:25" x14ac:dyDescent="0.25">
      <c r="A82" s="49" t="str">
        <f t="shared" si="6"/>
        <v>40848NOK</v>
      </c>
      <c r="B82" s="40">
        <v>40848</v>
      </c>
      <c r="C82" s="49" t="s">
        <v>88</v>
      </c>
      <c r="D82" s="49">
        <v>0.12910852760872971</v>
      </c>
      <c r="H82" s="17">
        <v>40848</v>
      </c>
      <c r="I82" s="18" t="s">
        <v>33</v>
      </c>
      <c r="J82" s="18" t="str">
        <f t="shared" si="7"/>
        <v>GBP</v>
      </c>
      <c r="K82" s="18" t="str">
        <f t="shared" si="8"/>
        <v>40848GBP</v>
      </c>
      <c r="L82" s="18" t="str">
        <f t="shared" si="9"/>
        <v>40848NOK</v>
      </c>
      <c r="M82" s="22">
        <v>-18625.000000000029</v>
      </c>
      <c r="N82" s="47">
        <f t="shared" si="10"/>
        <v>-168241.44385930622</v>
      </c>
      <c r="O82" s="55">
        <v>40848</v>
      </c>
      <c r="P82" s="54">
        <v>0</v>
      </c>
      <c r="Q82" s="54" t="s">
        <v>65</v>
      </c>
      <c r="R82" s="54">
        <v>163</v>
      </c>
      <c r="S82" s="54" t="s">
        <v>71</v>
      </c>
      <c r="T82" s="54">
        <v>-168241.44385930599</v>
      </c>
      <c r="U82" s="54" t="s">
        <v>67</v>
      </c>
      <c r="V82" s="54" t="s">
        <v>68</v>
      </c>
      <c r="W82" s="54" t="s">
        <v>32</v>
      </c>
      <c r="X82" s="54" t="s">
        <v>33</v>
      </c>
      <c r="Y82" s="49">
        <f t="shared" si="11"/>
        <v>0</v>
      </c>
    </row>
    <row r="83" spans="1:25" x14ac:dyDescent="0.25">
      <c r="A83" s="49" t="str">
        <f t="shared" si="6"/>
        <v>40849NOK</v>
      </c>
      <c r="B83" s="40">
        <v>40849</v>
      </c>
      <c r="C83" s="49" t="s">
        <v>88</v>
      </c>
      <c r="D83" s="49">
        <v>0.12877412978056019</v>
      </c>
      <c r="H83" s="19">
        <v>40849</v>
      </c>
      <c r="I83" s="20" t="s">
        <v>33</v>
      </c>
      <c r="J83" s="18" t="str">
        <f t="shared" si="7"/>
        <v>GBP</v>
      </c>
      <c r="K83" s="18" t="str">
        <f t="shared" si="8"/>
        <v>40849GBP</v>
      </c>
      <c r="L83" s="18" t="str">
        <f t="shared" si="9"/>
        <v>40849NOK</v>
      </c>
      <c r="M83" s="23">
        <v>5249.9999999999773</v>
      </c>
      <c r="N83" s="47">
        <f t="shared" si="10"/>
        <v>47317.401158352077</v>
      </c>
      <c r="O83" s="55">
        <v>40849</v>
      </c>
      <c r="P83" s="54">
        <v>0</v>
      </c>
      <c r="Q83" s="54" t="s">
        <v>65</v>
      </c>
      <c r="R83" s="54">
        <v>163</v>
      </c>
      <c r="S83" s="54" t="s">
        <v>71</v>
      </c>
      <c r="T83" s="54">
        <v>47317.401158352302</v>
      </c>
      <c r="U83" s="54" t="s">
        <v>67</v>
      </c>
      <c r="V83" s="54" t="s">
        <v>68</v>
      </c>
      <c r="W83" s="54" t="s">
        <v>32</v>
      </c>
      <c r="X83" s="54" t="s">
        <v>33</v>
      </c>
      <c r="Y83" s="49">
        <f t="shared" si="11"/>
        <v>0</v>
      </c>
    </row>
    <row r="84" spans="1:25" x14ac:dyDescent="0.25">
      <c r="A84" s="49" t="str">
        <f t="shared" si="6"/>
        <v>40850NOK</v>
      </c>
      <c r="B84" s="40">
        <v>40850</v>
      </c>
      <c r="C84" s="49" t="s">
        <v>88</v>
      </c>
      <c r="D84" s="49">
        <v>0.12951673434129771</v>
      </c>
      <c r="H84" s="17">
        <v>40850</v>
      </c>
      <c r="I84" s="18" t="s">
        <v>33</v>
      </c>
      <c r="J84" s="18" t="str">
        <f t="shared" si="7"/>
        <v>GBP</v>
      </c>
      <c r="K84" s="18" t="str">
        <f t="shared" si="8"/>
        <v>40850GBP</v>
      </c>
      <c r="L84" s="18" t="str">
        <f t="shared" si="9"/>
        <v>40850NOK</v>
      </c>
      <c r="M84" s="22">
        <v>-2874.9999999999609</v>
      </c>
      <c r="N84" s="47">
        <f t="shared" si="10"/>
        <v>-25833.1910896027</v>
      </c>
      <c r="O84" s="55">
        <v>40850</v>
      </c>
      <c r="P84" s="54">
        <v>0</v>
      </c>
      <c r="Q84" s="54" t="s">
        <v>65</v>
      </c>
      <c r="R84" s="54">
        <v>163</v>
      </c>
      <c r="S84" s="54" t="s">
        <v>71</v>
      </c>
      <c r="T84" s="54">
        <v>-25833.191089602999</v>
      </c>
      <c r="U84" s="54" t="s">
        <v>67</v>
      </c>
      <c r="V84" s="54" t="s">
        <v>68</v>
      </c>
      <c r="W84" s="54" t="s">
        <v>32</v>
      </c>
      <c r="X84" s="54" t="s">
        <v>33</v>
      </c>
      <c r="Y84" s="49">
        <f t="shared" si="11"/>
        <v>0</v>
      </c>
    </row>
    <row r="85" spans="1:25" x14ac:dyDescent="0.25">
      <c r="A85" s="49" t="str">
        <f t="shared" si="6"/>
        <v>40851NOK</v>
      </c>
      <c r="B85" s="40">
        <v>40851</v>
      </c>
      <c r="C85" s="49" t="s">
        <v>88</v>
      </c>
      <c r="D85" s="49">
        <v>0.12889919297894906</v>
      </c>
      <c r="H85" s="19">
        <v>40851</v>
      </c>
      <c r="I85" s="20" t="s">
        <v>33</v>
      </c>
      <c r="J85" s="18" t="str">
        <f t="shared" si="7"/>
        <v>GBP</v>
      </c>
      <c r="K85" s="18" t="str">
        <f t="shared" si="8"/>
        <v>40851GBP</v>
      </c>
      <c r="L85" s="18" t="str">
        <f t="shared" si="9"/>
        <v>40851NOK</v>
      </c>
      <c r="M85" s="23">
        <v>1125.0000000000148</v>
      </c>
      <c r="N85" s="47">
        <f t="shared" si="10"/>
        <v>10146.776791296768</v>
      </c>
      <c r="O85" s="55">
        <v>40851</v>
      </c>
      <c r="P85" s="54">
        <v>0</v>
      </c>
      <c r="Q85" s="54" t="s">
        <v>65</v>
      </c>
      <c r="R85" s="54">
        <v>163</v>
      </c>
      <c r="S85" s="54" t="s">
        <v>71</v>
      </c>
      <c r="T85" s="54">
        <v>10146.776791296599</v>
      </c>
      <c r="U85" s="54" t="s">
        <v>67</v>
      </c>
      <c r="V85" s="54" t="s">
        <v>68</v>
      </c>
      <c r="W85" s="54" t="s">
        <v>32</v>
      </c>
      <c r="X85" s="54" t="s">
        <v>33</v>
      </c>
      <c r="Y85" s="49">
        <f t="shared" si="11"/>
        <v>0</v>
      </c>
    </row>
    <row r="86" spans="1:25" x14ac:dyDescent="0.25">
      <c r="A86" s="49" t="str">
        <f t="shared" si="6"/>
        <v>40854NOK</v>
      </c>
      <c r="B86" s="40">
        <v>40854</v>
      </c>
      <c r="C86" s="49" t="s">
        <v>88</v>
      </c>
      <c r="D86" s="49">
        <v>0.12961093152704414</v>
      </c>
      <c r="H86" s="17">
        <v>40854</v>
      </c>
      <c r="I86" s="18" t="s">
        <v>33</v>
      </c>
      <c r="J86" s="18" t="str">
        <f t="shared" si="7"/>
        <v>GBP</v>
      </c>
      <c r="K86" s="18" t="str">
        <f t="shared" si="8"/>
        <v>40854GBP</v>
      </c>
      <c r="L86" s="18" t="str">
        <f t="shared" si="9"/>
        <v>40854NOK</v>
      </c>
      <c r="M86" s="22">
        <v>-2250.0000000000296</v>
      </c>
      <c r="N86" s="47">
        <f t="shared" si="10"/>
        <v>-20223.386436034638</v>
      </c>
      <c r="O86" s="55">
        <v>40854</v>
      </c>
      <c r="P86" s="54">
        <v>0</v>
      </c>
      <c r="Q86" s="54" t="s">
        <v>65</v>
      </c>
      <c r="R86" s="54">
        <v>163</v>
      </c>
      <c r="S86" s="54" t="s">
        <v>71</v>
      </c>
      <c r="T86" s="54">
        <v>-20223.386436034401</v>
      </c>
      <c r="U86" s="54" t="s">
        <v>67</v>
      </c>
      <c r="V86" s="54" t="s">
        <v>68</v>
      </c>
      <c r="W86" s="54" t="s">
        <v>32</v>
      </c>
      <c r="X86" s="54" t="s">
        <v>33</v>
      </c>
      <c r="Y86" s="49">
        <f t="shared" si="11"/>
        <v>0</v>
      </c>
    </row>
    <row r="87" spans="1:25" x14ac:dyDescent="0.25">
      <c r="A87" s="49" t="str">
        <f t="shared" si="6"/>
        <v>40855NOK</v>
      </c>
      <c r="B87" s="40">
        <v>40855</v>
      </c>
      <c r="C87" s="49" t="s">
        <v>88</v>
      </c>
      <c r="D87" s="49">
        <v>0.12914676912385548</v>
      </c>
      <c r="H87" s="19">
        <v>40855</v>
      </c>
      <c r="I87" s="20" t="s">
        <v>33</v>
      </c>
      <c r="J87" s="18" t="str">
        <f t="shared" si="7"/>
        <v>GBP</v>
      </c>
      <c r="K87" s="18" t="str">
        <f t="shared" si="8"/>
        <v>40855GBP</v>
      </c>
      <c r="L87" s="18" t="str">
        <f t="shared" si="9"/>
        <v>40855NOK</v>
      </c>
      <c r="M87" s="23">
        <v>-625.00000000006992</v>
      </c>
      <c r="N87" s="47">
        <f t="shared" si="10"/>
        <v>-5641.0051908785626</v>
      </c>
      <c r="O87" s="55">
        <v>40855</v>
      </c>
      <c r="P87" s="54">
        <v>0</v>
      </c>
      <c r="Q87" s="54" t="s">
        <v>65</v>
      </c>
      <c r="R87" s="54">
        <v>163</v>
      </c>
      <c r="S87" s="54" t="s">
        <v>71</v>
      </c>
      <c r="T87" s="54">
        <v>-5641.0051908779296</v>
      </c>
      <c r="U87" s="54" t="s">
        <v>67</v>
      </c>
      <c r="V87" s="54" t="s">
        <v>68</v>
      </c>
      <c r="W87" s="54" t="s">
        <v>32</v>
      </c>
      <c r="X87" s="54" t="s">
        <v>33</v>
      </c>
      <c r="Y87" s="49">
        <f t="shared" si="11"/>
        <v>0</v>
      </c>
    </row>
    <row r="88" spans="1:25" x14ac:dyDescent="0.25">
      <c r="A88" s="49" t="str">
        <f t="shared" si="6"/>
        <v>40856NOK</v>
      </c>
      <c r="B88" s="40">
        <v>40856</v>
      </c>
      <c r="C88" s="49" t="s">
        <v>88</v>
      </c>
      <c r="D88" s="49">
        <v>0.12871478974272135</v>
      </c>
      <c r="H88" s="17">
        <v>40856</v>
      </c>
      <c r="I88" s="18" t="s">
        <v>33</v>
      </c>
      <c r="J88" s="18" t="str">
        <f t="shared" si="7"/>
        <v>GBP</v>
      </c>
      <c r="K88" s="18" t="str">
        <f t="shared" si="8"/>
        <v>40856GBP</v>
      </c>
      <c r="L88" s="18" t="str">
        <f t="shared" si="9"/>
        <v>40856NOK</v>
      </c>
      <c r="M88" s="22">
        <v>-10000.000000000009</v>
      </c>
      <c r="N88" s="47">
        <f t="shared" si="10"/>
        <v>-91411.831698024791</v>
      </c>
      <c r="O88" s="55">
        <v>40856</v>
      </c>
      <c r="P88" s="54">
        <v>0</v>
      </c>
      <c r="Q88" s="54" t="s">
        <v>65</v>
      </c>
      <c r="R88" s="54">
        <v>163</v>
      </c>
      <c r="S88" s="54" t="s">
        <v>71</v>
      </c>
      <c r="T88" s="54">
        <v>-91411.831698024704</v>
      </c>
      <c r="U88" s="54" t="s">
        <v>67</v>
      </c>
      <c r="V88" s="54" t="s">
        <v>68</v>
      </c>
      <c r="W88" s="54" t="s">
        <v>32</v>
      </c>
      <c r="X88" s="54" t="s">
        <v>33</v>
      </c>
      <c r="Y88" s="49">
        <f t="shared" si="11"/>
        <v>0</v>
      </c>
    </row>
    <row r="89" spans="1:25" x14ac:dyDescent="0.25">
      <c r="A89" s="49" t="str">
        <f t="shared" si="6"/>
        <v>40857NOK</v>
      </c>
      <c r="B89" s="40">
        <v>40857</v>
      </c>
      <c r="C89" s="49" t="s">
        <v>88</v>
      </c>
      <c r="D89" s="49">
        <v>0.12909633175226617</v>
      </c>
      <c r="H89" s="19">
        <v>40857</v>
      </c>
      <c r="I89" s="20" t="s">
        <v>33</v>
      </c>
      <c r="J89" s="18" t="str">
        <f t="shared" si="7"/>
        <v>GBP</v>
      </c>
      <c r="K89" s="18" t="str">
        <f t="shared" si="8"/>
        <v>40857GBP</v>
      </c>
      <c r="L89" s="18" t="str">
        <f t="shared" si="9"/>
        <v>40857NOK</v>
      </c>
      <c r="M89" s="23">
        <v>4250.0000000000873</v>
      </c>
      <c r="N89" s="47">
        <f t="shared" si="10"/>
        <v>38581.405071065594</v>
      </c>
      <c r="O89" s="55">
        <v>40857</v>
      </c>
      <c r="P89" s="54">
        <v>0</v>
      </c>
      <c r="Q89" s="54" t="s">
        <v>65</v>
      </c>
      <c r="R89" s="54">
        <v>163</v>
      </c>
      <c r="S89" s="54" t="s">
        <v>71</v>
      </c>
      <c r="T89" s="54">
        <v>38581.405071064801</v>
      </c>
      <c r="U89" s="54" t="s">
        <v>67</v>
      </c>
      <c r="V89" s="54" t="s">
        <v>68</v>
      </c>
      <c r="W89" s="54" t="s">
        <v>32</v>
      </c>
      <c r="X89" s="54" t="s">
        <v>33</v>
      </c>
      <c r="Y89" s="49">
        <f t="shared" si="11"/>
        <v>0</v>
      </c>
    </row>
    <row r="90" spans="1:25" x14ac:dyDescent="0.25">
      <c r="A90" s="49" t="str">
        <f t="shared" si="6"/>
        <v>40858NOK</v>
      </c>
      <c r="B90" s="40">
        <v>40858</v>
      </c>
      <c r="C90" s="49" t="s">
        <v>88</v>
      </c>
      <c r="D90" s="49">
        <v>0.12906661329328747</v>
      </c>
      <c r="H90" s="17">
        <v>40858</v>
      </c>
      <c r="I90" s="18" t="s">
        <v>33</v>
      </c>
      <c r="J90" s="18" t="str">
        <f t="shared" si="7"/>
        <v>GBP</v>
      </c>
      <c r="K90" s="18" t="str">
        <f t="shared" si="8"/>
        <v>40858GBP</v>
      </c>
      <c r="L90" s="18" t="str">
        <f t="shared" si="9"/>
        <v>40858NOK</v>
      </c>
      <c r="M90" s="22">
        <v>4374.9999999999345</v>
      </c>
      <c r="N90" s="47">
        <f t="shared" si="10"/>
        <v>39561.208499918874</v>
      </c>
      <c r="O90" s="55">
        <v>40858</v>
      </c>
      <c r="P90" s="54">
        <v>0</v>
      </c>
      <c r="Q90" s="54" t="s">
        <v>65</v>
      </c>
      <c r="R90" s="54">
        <v>163</v>
      </c>
      <c r="S90" s="54" t="s">
        <v>71</v>
      </c>
      <c r="T90" s="54">
        <v>39561.208499919499</v>
      </c>
      <c r="U90" s="54" t="s">
        <v>67</v>
      </c>
      <c r="V90" s="54" t="s">
        <v>68</v>
      </c>
      <c r="W90" s="54" t="s">
        <v>32</v>
      </c>
      <c r="X90" s="54" t="s">
        <v>33</v>
      </c>
      <c r="Y90" s="49">
        <f t="shared" si="11"/>
        <v>0</v>
      </c>
    </row>
    <row r="91" spans="1:25" x14ac:dyDescent="0.25">
      <c r="A91" s="49" t="str">
        <f t="shared" si="6"/>
        <v>40861NOK</v>
      </c>
      <c r="B91" s="40">
        <v>40861</v>
      </c>
      <c r="C91" s="49" t="s">
        <v>88</v>
      </c>
      <c r="D91" s="49">
        <v>0.12889031998838366</v>
      </c>
      <c r="H91" s="19">
        <v>40833</v>
      </c>
      <c r="I91" s="20" t="s">
        <v>34</v>
      </c>
      <c r="J91" s="18" t="str">
        <f t="shared" si="7"/>
        <v>GBP</v>
      </c>
      <c r="K91" s="18" t="str">
        <f t="shared" si="8"/>
        <v>40833GBP</v>
      </c>
      <c r="L91" s="18" t="str">
        <f t="shared" si="9"/>
        <v>40833NOK</v>
      </c>
      <c r="M91" s="23">
        <v>59250</v>
      </c>
      <c r="N91" s="47">
        <f t="shared" si="10"/>
        <v>524758.61972022476</v>
      </c>
      <c r="O91" s="55">
        <v>40833</v>
      </c>
      <c r="P91" s="54">
        <v>0</v>
      </c>
      <c r="Q91" s="54" t="s">
        <v>65</v>
      </c>
      <c r="R91" s="54">
        <v>163</v>
      </c>
      <c r="S91" s="54" t="s">
        <v>71</v>
      </c>
      <c r="T91" s="54">
        <v>524758.61972022394</v>
      </c>
      <c r="U91" s="54" t="s">
        <v>67</v>
      </c>
      <c r="V91" s="54" t="s">
        <v>68</v>
      </c>
      <c r="W91" s="54" t="s">
        <v>32</v>
      </c>
      <c r="X91" s="54" t="s">
        <v>34</v>
      </c>
      <c r="Y91" s="49">
        <f t="shared" si="11"/>
        <v>0</v>
      </c>
    </row>
    <row r="92" spans="1:25" x14ac:dyDescent="0.25">
      <c r="H92" s="17">
        <v>40834</v>
      </c>
      <c r="I92" s="18" t="s">
        <v>34</v>
      </c>
      <c r="J92" s="18" t="str">
        <f t="shared" si="7"/>
        <v>GBP</v>
      </c>
      <c r="K92" s="18" t="str">
        <f t="shared" si="8"/>
        <v>40834GBP</v>
      </c>
      <c r="L92" s="18" t="str">
        <f t="shared" si="9"/>
        <v>40834NOK</v>
      </c>
      <c r="M92" s="22">
        <v>2375.0000000000159</v>
      </c>
      <c r="N92" s="47">
        <f t="shared" si="10"/>
        <v>21114.848178094366</v>
      </c>
      <c r="O92" s="55">
        <v>40834</v>
      </c>
      <c r="P92" s="54">
        <v>0</v>
      </c>
      <c r="Q92" s="54" t="s">
        <v>65</v>
      </c>
      <c r="R92" s="54">
        <v>163</v>
      </c>
      <c r="S92" s="54" t="s">
        <v>71</v>
      </c>
      <c r="T92" s="54">
        <v>21114.848178094198</v>
      </c>
      <c r="U92" s="54" t="s">
        <v>67</v>
      </c>
      <c r="V92" s="54" t="s">
        <v>68</v>
      </c>
      <c r="W92" s="54" t="s">
        <v>32</v>
      </c>
      <c r="X92" s="54" t="s">
        <v>34</v>
      </c>
      <c r="Y92" s="49">
        <f t="shared" si="11"/>
        <v>0</v>
      </c>
    </row>
    <row r="93" spans="1:25" x14ac:dyDescent="0.25">
      <c r="H93" s="19">
        <v>40835</v>
      </c>
      <c r="I93" s="20" t="s">
        <v>34</v>
      </c>
      <c r="J93" s="18" t="str">
        <f t="shared" si="7"/>
        <v>GBP</v>
      </c>
      <c r="K93" s="18" t="str">
        <f t="shared" si="8"/>
        <v>40835GBP</v>
      </c>
      <c r="L93" s="18" t="str">
        <f t="shared" si="9"/>
        <v>40835NOK</v>
      </c>
      <c r="M93" s="23">
        <v>-1000.0000000000286</v>
      </c>
      <c r="N93" s="47">
        <f t="shared" si="10"/>
        <v>-8865.6791696843047</v>
      </c>
      <c r="O93" s="55">
        <v>40835</v>
      </c>
      <c r="P93" s="54">
        <v>0</v>
      </c>
      <c r="Q93" s="54" t="s">
        <v>65</v>
      </c>
      <c r="R93" s="54">
        <v>163</v>
      </c>
      <c r="S93" s="54" t="s">
        <v>71</v>
      </c>
      <c r="T93" s="54">
        <v>-8865.6791696840501</v>
      </c>
      <c r="U93" s="54" t="s">
        <v>67</v>
      </c>
      <c r="V93" s="54" t="s">
        <v>68</v>
      </c>
      <c r="W93" s="54" t="s">
        <v>32</v>
      </c>
      <c r="X93" s="54" t="s">
        <v>34</v>
      </c>
      <c r="Y93" s="49">
        <f t="shared" si="11"/>
        <v>0</v>
      </c>
    </row>
    <row r="94" spans="1:25" x14ac:dyDescent="0.25">
      <c r="H94" s="17">
        <v>40837</v>
      </c>
      <c r="I94" s="18" t="s">
        <v>34</v>
      </c>
      <c r="J94" s="18" t="str">
        <f t="shared" si="7"/>
        <v>GBP</v>
      </c>
      <c r="K94" s="18" t="str">
        <f t="shared" si="8"/>
        <v>40837GBP</v>
      </c>
      <c r="L94" s="18" t="str">
        <f t="shared" si="9"/>
        <v>40837NOK</v>
      </c>
      <c r="M94" s="22">
        <v>1250.0000000000011</v>
      </c>
      <c r="N94" s="47">
        <f t="shared" si="10"/>
        <v>11068.11087562276</v>
      </c>
      <c r="O94" s="55">
        <v>40837</v>
      </c>
      <c r="P94" s="54">
        <v>0</v>
      </c>
      <c r="Q94" s="54" t="s">
        <v>65</v>
      </c>
      <c r="R94" s="54">
        <v>163</v>
      </c>
      <c r="S94" s="54" t="s">
        <v>71</v>
      </c>
      <c r="T94" s="54">
        <v>11068.1108756227</v>
      </c>
      <c r="U94" s="54" t="s">
        <v>67</v>
      </c>
      <c r="V94" s="54" t="s">
        <v>68</v>
      </c>
      <c r="W94" s="54" t="s">
        <v>32</v>
      </c>
      <c r="X94" s="54" t="s">
        <v>34</v>
      </c>
      <c r="Y94" s="49">
        <f t="shared" si="11"/>
        <v>0</v>
      </c>
    </row>
    <row r="95" spans="1:25" x14ac:dyDescent="0.25">
      <c r="H95" s="19">
        <v>40840</v>
      </c>
      <c r="I95" s="20" t="s">
        <v>34</v>
      </c>
      <c r="J95" s="18" t="str">
        <f t="shared" si="7"/>
        <v>GBP</v>
      </c>
      <c r="K95" s="18" t="str">
        <f t="shared" si="8"/>
        <v>40840GBP</v>
      </c>
      <c r="L95" s="18" t="str">
        <f t="shared" si="9"/>
        <v>40840NOK</v>
      </c>
      <c r="M95" s="23">
        <v>2624.9999999999886</v>
      </c>
      <c r="N95" s="47">
        <f t="shared" si="10"/>
        <v>23243.299881078794</v>
      </c>
      <c r="O95" s="55">
        <v>40840</v>
      </c>
      <c r="P95" s="54">
        <v>0</v>
      </c>
      <c r="Q95" s="54" t="s">
        <v>65</v>
      </c>
      <c r="R95" s="54">
        <v>163</v>
      </c>
      <c r="S95" s="54" t="s">
        <v>71</v>
      </c>
      <c r="T95" s="54">
        <v>23243.299881078899</v>
      </c>
      <c r="U95" s="54" t="s">
        <v>67</v>
      </c>
      <c r="V95" s="54" t="s">
        <v>68</v>
      </c>
      <c r="W95" s="54" t="s">
        <v>32</v>
      </c>
      <c r="X95" s="54" t="s">
        <v>34</v>
      </c>
      <c r="Y95" s="49">
        <f t="shared" si="11"/>
        <v>0</v>
      </c>
    </row>
    <row r="96" spans="1:25" x14ac:dyDescent="0.25">
      <c r="H96" s="17">
        <v>40841</v>
      </c>
      <c r="I96" s="18" t="s">
        <v>34</v>
      </c>
      <c r="J96" s="18" t="str">
        <f t="shared" si="7"/>
        <v>GBP</v>
      </c>
      <c r="K96" s="18" t="str">
        <f t="shared" si="8"/>
        <v>40841GBP</v>
      </c>
      <c r="L96" s="18" t="str">
        <f t="shared" si="9"/>
        <v>40841NOK</v>
      </c>
      <c r="M96" s="22">
        <v>-249.99999999997246</v>
      </c>
      <c r="N96" s="47">
        <f t="shared" si="10"/>
        <v>-2210.7362600236852</v>
      </c>
      <c r="O96" s="55">
        <v>40841</v>
      </c>
      <c r="P96" s="54">
        <v>0</v>
      </c>
      <c r="Q96" s="54" t="s">
        <v>65</v>
      </c>
      <c r="R96" s="54">
        <v>163</v>
      </c>
      <c r="S96" s="54" t="s">
        <v>71</v>
      </c>
      <c r="T96" s="54">
        <v>-2210.7362600239298</v>
      </c>
      <c r="U96" s="54" t="s">
        <v>67</v>
      </c>
      <c r="V96" s="54" t="s">
        <v>68</v>
      </c>
      <c r="W96" s="54" t="s">
        <v>32</v>
      </c>
      <c r="X96" s="54" t="s">
        <v>34</v>
      </c>
      <c r="Y96" s="49">
        <f t="shared" si="11"/>
        <v>0</v>
      </c>
    </row>
    <row r="97" spans="8:25" x14ac:dyDescent="0.25">
      <c r="H97" s="19">
        <v>40842</v>
      </c>
      <c r="I97" s="20" t="s">
        <v>34</v>
      </c>
      <c r="J97" s="18" t="str">
        <f t="shared" si="7"/>
        <v>GBP</v>
      </c>
      <c r="K97" s="18" t="str">
        <f t="shared" si="8"/>
        <v>40842GBP</v>
      </c>
      <c r="L97" s="18" t="str">
        <f t="shared" si="9"/>
        <v>40842NOK</v>
      </c>
      <c r="M97" s="23">
        <v>-1999.9999999999186</v>
      </c>
      <c r="N97" s="47">
        <f t="shared" si="10"/>
        <v>-17619.987942257423</v>
      </c>
      <c r="O97" s="55">
        <v>40842</v>
      </c>
      <c r="P97" s="54">
        <v>0</v>
      </c>
      <c r="Q97" s="54" t="s">
        <v>65</v>
      </c>
      <c r="R97" s="54">
        <v>163</v>
      </c>
      <c r="S97" s="54" t="s">
        <v>71</v>
      </c>
      <c r="T97" s="54">
        <v>-17619.9879422581</v>
      </c>
      <c r="U97" s="54" t="s">
        <v>67</v>
      </c>
      <c r="V97" s="54" t="s">
        <v>68</v>
      </c>
      <c r="W97" s="54" t="s">
        <v>32</v>
      </c>
      <c r="X97" s="54" t="s">
        <v>34</v>
      </c>
      <c r="Y97" s="49">
        <f t="shared" si="11"/>
        <v>0</v>
      </c>
    </row>
    <row r="98" spans="8:25" x14ac:dyDescent="0.25">
      <c r="H98" s="17">
        <v>40843</v>
      </c>
      <c r="I98" s="18" t="s">
        <v>34</v>
      </c>
      <c r="J98" s="18" t="str">
        <f t="shared" si="7"/>
        <v>GBP</v>
      </c>
      <c r="K98" s="18" t="str">
        <f t="shared" si="8"/>
        <v>40843GBP</v>
      </c>
      <c r="L98" s="18" t="str">
        <f t="shared" si="9"/>
        <v>40843NOK</v>
      </c>
      <c r="M98" s="22">
        <v>-10500.000000000093</v>
      </c>
      <c r="N98" s="47">
        <f t="shared" si="10"/>
        <v>-91664.00355396542</v>
      </c>
      <c r="O98" s="55">
        <v>40843</v>
      </c>
      <c r="P98" s="54">
        <v>0</v>
      </c>
      <c r="Q98" s="54" t="s">
        <v>65</v>
      </c>
      <c r="R98" s="54">
        <v>163</v>
      </c>
      <c r="S98" s="54" t="s">
        <v>71</v>
      </c>
      <c r="T98" s="54">
        <v>-91664.003553964605</v>
      </c>
      <c r="U98" s="54" t="s">
        <v>67</v>
      </c>
      <c r="V98" s="54" t="s">
        <v>68</v>
      </c>
      <c r="W98" s="54" t="s">
        <v>32</v>
      </c>
      <c r="X98" s="54" t="s">
        <v>34</v>
      </c>
      <c r="Y98" s="49">
        <f t="shared" si="11"/>
        <v>0</v>
      </c>
    </row>
    <row r="99" spans="8:25" x14ac:dyDescent="0.25">
      <c r="H99" s="19">
        <v>40844</v>
      </c>
      <c r="I99" s="20" t="s">
        <v>34</v>
      </c>
      <c r="J99" s="18" t="str">
        <f t="shared" si="7"/>
        <v>GBP</v>
      </c>
      <c r="K99" s="18" t="str">
        <f t="shared" si="8"/>
        <v>40844GBP</v>
      </c>
      <c r="L99" s="18" t="str">
        <f t="shared" si="9"/>
        <v>40844NOK</v>
      </c>
      <c r="M99" s="23">
        <v>375.00000000009749</v>
      </c>
      <c r="N99" s="47">
        <f t="shared" si="10"/>
        <v>3273.0907569211518</v>
      </c>
      <c r="O99" s="55">
        <v>40844</v>
      </c>
      <c r="P99" s="54">
        <v>0</v>
      </c>
      <c r="Q99" s="54" t="s">
        <v>65</v>
      </c>
      <c r="R99" s="54">
        <v>163</v>
      </c>
      <c r="S99" s="54" t="s">
        <v>71</v>
      </c>
      <c r="T99" s="54">
        <v>3273.0907569203</v>
      </c>
      <c r="U99" s="54" t="s">
        <v>67</v>
      </c>
      <c r="V99" s="54" t="s">
        <v>68</v>
      </c>
      <c r="W99" s="54" t="s">
        <v>32</v>
      </c>
      <c r="X99" s="54" t="s">
        <v>34</v>
      </c>
      <c r="Y99" s="49">
        <f t="shared" si="11"/>
        <v>0</v>
      </c>
    </row>
    <row r="100" spans="8:25" x14ac:dyDescent="0.25">
      <c r="H100" s="17">
        <v>40847</v>
      </c>
      <c r="I100" s="18" t="s">
        <v>34</v>
      </c>
      <c r="J100" s="18" t="str">
        <f t="shared" si="7"/>
        <v>GBP</v>
      </c>
      <c r="K100" s="18" t="str">
        <f t="shared" si="8"/>
        <v>40847GBP</v>
      </c>
      <c r="L100" s="18" t="str">
        <f t="shared" si="9"/>
        <v>40847NOK</v>
      </c>
      <c r="M100" s="22">
        <v>8624.9999999998836</v>
      </c>
      <c r="N100" s="47">
        <f t="shared" si="10"/>
        <v>76119.985414201452</v>
      </c>
      <c r="O100" s="55">
        <v>40847</v>
      </c>
      <c r="P100" s="54">
        <v>0</v>
      </c>
      <c r="Q100" s="54" t="s">
        <v>65</v>
      </c>
      <c r="R100" s="54">
        <v>163</v>
      </c>
      <c r="S100" s="54" t="s">
        <v>71</v>
      </c>
      <c r="T100" s="54">
        <v>76119.9854142025</v>
      </c>
      <c r="U100" s="54" t="s">
        <v>67</v>
      </c>
      <c r="V100" s="54" t="s">
        <v>68</v>
      </c>
      <c r="W100" s="54" t="s">
        <v>32</v>
      </c>
      <c r="X100" s="54" t="s">
        <v>34</v>
      </c>
      <c r="Y100" s="49">
        <f t="shared" si="11"/>
        <v>0</v>
      </c>
    </row>
    <row r="101" spans="8:25" x14ac:dyDescent="0.25">
      <c r="H101" s="19">
        <v>40848</v>
      </c>
      <c r="I101" s="20" t="s">
        <v>34</v>
      </c>
      <c r="J101" s="18" t="str">
        <f t="shared" si="7"/>
        <v>GBP</v>
      </c>
      <c r="K101" s="18" t="str">
        <f t="shared" si="8"/>
        <v>40848GBP</v>
      </c>
      <c r="L101" s="18" t="str">
        <f t="shared" si="9"/>
        <v>40848NOK</v>
      </c>
      <c r="M101" s="23">
        <v>18625.000000000029</v>
      </c>
      <c r="N101" s="47">
        <f t="shared" si="10"/>
        <v>168241.44385930622</v>
      </c>
      <c r="O101" s="55">
        <v>40848</v>
      </c>
      <c r="P101" s="54">
        <v>0</v>
      </c>
      <c r="Q101" s="54" t="s">
        <v>65</v>
      </c>
      <c r="R101" s="54">
        <v>163</v>
      </c>
      <c r="S101" s="54" t="s">
        <v>71</v>
      </c>
      <c r="T101" s="54">
        <v>168241.44385930599</v>
      </c>
      <c r="U101" s="54" t="s">
        <v>67</v>
      </c>
      <c r="V101" s="54" t="s">
        <v>68</v>
      </c>
      <c r="W101" s="54" t="s">
        <v>32</v>
      </c>
      <c r="X101" s="54" t="s">
        <v>34</v>
      </c>
      <c r="Y101" s="49">
        <f t="shared" si="11"/>
        <v>0</v>
      </c>
    </row>
    <row r="102" spans="8:25" x14ac:dyDescent="0.25">
      <c r="H102" s="17">
        <v>40849</v>
      </c>
      <c r="I102" s="18" t="s">
        <v>34</v>
      </c>
      <c r="J102" s="18" t="str">
        <f t="shared" si="7"/>
        <v>GBP</v>
      </c>
      <c r="K102" s="18" t="str">
        <f t="shared" si="8"/>
        <v>40849GBP</v>
      </c>
      <c r="L102" s="18" t="str">
        <f t="shared" si="9"/>
        <v>40849NOK</v>
      </c>
      <c r="M102" s="22">
        <v>-5249.9999999999773</v>
      </c>
      <c r="N102" s="47">
        <f t="shared" si="10"/>
        <v>-47317.401158352077</v>
      </c>
      <c r="O102" s="55">
        <v>40849</v>
      </c>
      <c r="P102" s="54">
        <v>0</v>
      </c>
      <c r="Q102" s="54" t="s">
        <v>65</v>
      </c>
      <c r="R102" s="54">
        <v>163</v>
      </c>
      <c r="S102" s="54" t="s">
        <v>71</v>
      </c>
      <c r="T102" s="54">
        <v>-47317.401158352302</v>
      </c>
      <c r="U102" s="54" t="s">
        <v>67</v>
      </c>
      <c r="V102" s="54" t="s">
        <v>68</v>
      </c>
      <c r="W102" s="54" t="s">
        <v>32</v>
      </c>
      <c r="X102" s="54" t="s">
        <v>34</v>
      </c>
      <c r="Y102" s="49">
        <f t="shared" si="11"/>
        <v>0</v>
      </c>
    </row>
    <row r="103" spans="8:25" x14ac:dyDescent="0.25">
      <c r="H103" s="19">
        <v>40850</v>
      </c>
      <c r="I103" s="20" t="s">
        <v>34</v>
      </c>
      <c r="J103" s="18" t="str">
        <f t="shared" si="7"/>
        <v>GBP</v>
      </c>
      <c r="K103" s="18" t="str">
        <f t="shared" si="8"/>
        <v>40850GBP</v>
      </c>
      <c r="L103" s="18" t="str">
        <f t="shared" si="9"/>
        <v>40850NOK</v>
      </c>
      <c r="M103" s="23">
        <v>2874.9999999999609</v>
      </c>
      <c r="N103" s="47">
        <f t="shared" si="10"/>
        <v>25833.1910896027</v>
      </c>
      <c r="O103" s="55">
        <v>40850</v>
      </c>
      <c r="P103" s="54">
        <v>0</v>
      </c>
      <c r="Q103" s="54" t="s">
        <v>65</v>
      </c>
      <c r="R103" s="54">
        <v>163</v>
      </c>
      <c r="S103" s="54" t="s">
        <v>71</v>
      </c>
      <c r="T103" s="54">
        <v>25833.191089602999</v>
      </c>
      <c r="U103" s="54" t="s">
        <v>67</v>
      </c>
      <c r="V103" s="54" t="s">
        <v>68</v>
      </c>
      <c r="W103" s="54" t="s">
        <v>32</v>
      </c>
      <c r="X103" s="54" t="s">
        <v>34</v>
      </c>
      <c r="Y103" s="49">
        <f t="shared" si="11"/>
        <v>0</v>
      </c>
    </row>
    <row r="104" spans="8:25" x14ac:dyDescent="0.25">
      <c r="H104" s="17">
        <v>40851</v>
      </c>
      <c r="I104" s="18" t="s">
        <v>34</v>
      </c>
      <c r="J104" s="18" t="str">
        <f t="shared" si="7"/>
        <v>GBP</v>
      </c>
      <c r="K104" s="18" t="str">
        <f t="shared" si="8"/>
        <v>40851GBP</v>
      </c>
      <c r="L104" s="18" t="str">
        <f t="shared" si="9"/>
        <v>40851NOK</v>
      </c>
      <c r="M104" s="22">
        <v>-1125.0000000000148</v>
      </c>
      <c r="N104" s="47">
        <f t="shared" si="10"/>
        <v>-10146.776791296768</v>
      </c>
      <c r="O104" s="55">
        <v>40851</v>
      </c>
      <c r="P104" s="54">
        <v>0</v>
      </c>
      <c r="Q104" s="54" t="s">
        <v>65</v>
      </c>
      <c r="R104" s="54">
        <v>163</v>
      </c>
      <c r="S104" s="54" t="s">
        <v>71</v>
      </c>
      <c r="T104" s="54">
        <v>-10146.776791296599</v>
      </c>
      <c r="U104" s="54" t="s">
        <v>67</v>
      </c>
      <c r="V104" s="54" t="s">
        <v>68</v>
      </c>
      <c r="W104" s="54" t="s">
        <v>32</v>
      </c>
      <c r="X104" s="54" t="s">
        <v>34</v>
      </c>
      <c r="Y104" s="49">
        <f t="shared" si="11"/>
        <v>0</v>
      </c>
    </row>
    <row r="105" spans="8:25" x14ac:dyDescent="0.25">
      <c r="H105" s="19">
        <v>40854</v>
      </c>
      <c r="I105" s="20" t="s">
        <v>34</v>
      </c>
      <c r="J105" s="18" t="str">
        <f t="shared" si="7"/>
        <v>GBP</v>
      </c>
      <c r="K105" s="18" t="str">
        <f t="shared" si="8"/>
        <v>40854GBP</v>
      </c>
      <c r="L105" s="18" t="str">
        <f t="shared" si="9"/>
        <v>40854NOK</v>
      </c>
      <c r="M105" s="23">
        <v>2250.0000000000296</v>
      </c>
      <c r="N105" s="47">
        <f t="shared" si="10"/>
        <v>20223.386436034638</v>
      </c>
      <c r="O105" s="55">
        <v>40854</v>
      </c>
      <c r="P105" s="54">
        <v>0</v>
      </c>
      <c r="Q105" s="54" t="s">
        <v>65</v>
      </c>
      <c r="R105" s="54">
        <v>163</v>
      </c>
      <c r="S105" s="54" t="s">
        <v>71</v>
      </c>
      <c r="T105" s="54">
        <v>20223.386436034401</v>
      </c>
      <c r="U105" s="54" t="s">
        <v>67</v>
      </c>
      <c r="V105" s="54" t="s">
        <v>68</v>
      </c>
      <c r="W105" s="54" t="s">
        <v>32</v>
      </c>
      <c r="X105" s="54" t="s">
        <v>34</v>
      </c>
      <c r="Y105" s="49">
        <f t="shared" si="11"/>
        <v>0</v>
      </c>
    </row>
    <row r="106" spans="8:25" x14ac:dyDescent="0.25">
      <c r="H106" s="17">
        <v>40855</v>
      </c>
      <c r="I106" s="18" t="s">
        <v>34</v>
      </c>
      <c r="J106" s="18" t="str">
        <f t="shared" si="7"/>
        <v>GBP</v>
      </c>
      <c r="K106" s="18" t="str">
        <f t="shared" si="8"/>
        <v>40855GBP</v>
      </c>
      <c r="L106" s="18" t="str">
        <f t="shared" si="9"/>
        <v>40855NOK</v>
      </c>
      <c r="M106" s="22">
        <v>625.00000000006992</v>
      </c>
      <c r="N106" s="47">
        <f t="shared" si="10"/>
        <v>5641.0051908785626</v>
      </c>
      <c r="O106" s="55">
        <v>40855</v>
      </c>
      <c r="P106" s="54">
        <v>0</v>
      </c>
      <c r="Q106" s="54" t="s">
        <v>65</v>
      </c>
      <c r="R106" s="54">
        <v>163</v>
      </c>
      <c r="S106" s="54" t="s">
        <v>71</v>
      </c>
      <c r="T106" s="54">
        <v>5641.0051908779296</v>
      </c>
      <c r="U106" s="54" t="s">
        <v>67</v>
      </c>
      <c r="V106" s="54" t="s">
        <v>68</v>
      </c>
      <c r="W106" s="54" t="s">
        <v>32</v>
      </c>
      <c r="X106" s="54" t="s">
        <v>34</v>
      </c>
      <c r="Y106" s="49">
        <f t="shared" si="11"/>
        <v>0</v>
      </c>
    </row>
    <row r="107" spans="8:25" x14ac:dyDescent="0.25">
      <c r="H107" s="19">
        <v>40856</v>
      </c>
      <c r="I107" s="20" t="s">
        <v>34</v>
      </c>
      <c r="J107" s="18" t="str">
        <f t="shared" si="7"/>
        <v>GBP</v>
      </c>
      <c r="K107" s="18" t="str">
        <f t="shared" si="8"/>
        <v>40856GBP</v>
      </c>
      <c r="L107" s="18" t="str">
        <f t="shared" si="9"/>
        <v>40856NOK</v>
      </c>
      <c r="M107" s="23">
        <v>10000.000000000009</v>
      </c>
      <c r="N107" s="47">
        <f t="shared" si="10"/>
        <v>91411.831698024791</v>
      </c>
      <c r="O107" s="55">
        <v>40856</v>
      </c>
      <c r="P107" s="54">
        <v>0</v>
      </c>
      <c r="Q107" s="54" t="s">
        <v>65</v>
      </c>
      <c r="R107" s="54">
        <v>163</v>
      </c>
      <c r="S107" s="54" t="s">
        <v>71</v>
      </c>
      <c r="T107" s="54">
        <v>91411.831698024704</v>
      </c>
      <c r="U107" s="54" t="s">
        <v>67</v>
      </c>
      <c r="V107" s="54" t="s">
        <v>68</v>
      </c>
      <c r="W107" s="54" t="s">
        <v>32</v>
      </c>
      <c r="X107" s="54" t="s">
        <v>34</v>
      </c>
      <c r="Y107" s="49">
        <f t="shared" si="11"/>
        <v>0</v>
      </c>
    </row>
    <row r="108" spans="8:25" x14ac:dyDescent="0.25">
      <c r="H108" s="17">
        <v>40857</v>
      </c>
      <c r="I108" s="18" t="s">
        <v>34</v>
      </c>
      <c r="J108" s="18" t="str">
        <f t="shared" si="7"/>
        <v>GBP</v>
      </c>
      <c r="K108" s="18" t="str">
        <f t="shared" si="8"/>
        <v>40857GBP</v>
      </c>
      <c r="L108" s="18" t="str">
        <f t="shared" si="9"/>
        <v>40857NOK</v>
      </c>
      <c r="M108" s="22">
        <v>-4250.0000000000873</v>
      </c>
      <c r="N108" s="47">
        <f t="shared" si="10"/>
        <v>-38581.405071065594</v>
      </c>
      <c r="O108" s="55">
        <v>40857</v>
      </c>
      <c r="P108" s="54">
        <v>0</v>
      </c>
      <c r="Q108" s="54" t="s">
        <v>65</v>
      </c>
      <c r="R108" s="54">
        <v>163</v>
      </c>
      <c r="S108" s="54" t="s">
        <v>71</v>
      </c>
      <c r="T108" s="54">
        <v>-38581.405071064801</v>
      </c>
      <c r="U108" s="54" t="s">
        <v>67</v>
      </c>
      <c r="V108" s="54" t="s">
        <v>68</v>
      </c>
      <c r="W108" s="54" t="s">
        <v>32</v>
      </c>
      <c r="X108" s="54" t="s">
        <v>34</v>
      </c>
      <c r="Y108" s="49">
        <f t="shared" si="11"/>
        <v>0</v>
      </c>
    </row>
    <row r="109" spans="8:25" x14ac:dyDescent="0.25">
      <c r="H109" s="19">
        <v>40858</v>
      </c>
      <c r="I109" s="20" t="s">
        <v>34</v>
      </c>
      <c r="J109" s="18" t="str">
        <f t="shared" si="7"/>
        <v>GBP</v>
      </c>
      <c r="K109" s="18" t="str">
        <f t="shared" si="8"/>
        <v>40858GBP</v>
      </c>
      <c r="L109" s="18" t="str">
        <f t="shared" si="9"/>
        <v>40858NOK</v>
      </c>
      <c r="M109" s="23">
        <v>-4374.9999999999345</v>
      </c>
      <c r="N109" s="47">
        <f t="shared" si="10"/>
        <v>-39561.208499918874</v>
      </c>
      <c r="O109" s="55">
        <v>40858</v>
      </c>
      <c r="P109" s="54">
        <v>0</v>
      </c>
      <c r="Q109" s="54" t="s">
        <v>65</v>
      </c>
      <c r="R109" s="54">
        <v>163</v>
      </c>
      <c r="S109" s="54" t="s">
        <v>71</v>
      </c>
      <c r="T109" s="54">
        <v>-39561.208499919499</v>
      </c>
      <c r="U109" s="54" t="s">
        <v>67</v>
      </c>
      <c r="V109" s="54" t="s">
        <v>68</v>
      </c>
      <c r="W109" s="54" t="s">
        <v>32</v>
      </c>
      <c r="X109" s="54" t="s">
        <v>34</v>
      </c>
      <c r="Y109" s="49">
        <f t="shared" si="11"/>
        <v>0</v>
      </c>
    </row>
    <row r="110" spans="8:25" x14ac:dyDescent="0.25">
      <c r="H110" s="17">
        <v>40854</v>
      </c>
      <c r="I110" s="18" t="s">
        <v>35</v>
      </c>
      <c r="J110" s="18" t="str">
        <f t="shared" si="7"/>
        <v>GBP</v>
      </c>
      <c r="K110" s="18" t="str">
        <f t="shared" si="8"/>
        <v>40854GBP</v>
      </c>
      <c r="L110" s="18" t="str">
        <f t="shared" si="9"/>
        <v>40854NOK</v>
      </c>
      <c r="M110" s="22">
        <v>-98250</v>
      </c>
      <c r="N110" s="47">
        <f t="shared" si="10"/>
        <v>-883087.87437350082</v>
      </c>
      <c r="O110" s="55">
        <v>40854</v>
      </c>
      <c r="P110" s="54">
        <v>0</v>
      </c>
      <c r="Q110" s="54" t="s">
        <v>65</v>
      </c>
      <c r="R110" s="54">
        <v>163</v>
      </c>
      <c r="S110" s="54" t="s">
        <v>71</v>
      </c>
      <c r="T110" s="54">
        <v>-883087.87437350105</v>
      </c>
      <c r="U110" s="54" t="s">
        <v>67</v>
      </c>
      <c r="V110" s="54" t="s">
        <v>68</v>
      </c>
      <c r="W110" s="54" t="s">
        <v>32</v>
      </c>
      <c r="X110" s="54" t="s">
        <v>35</v>
      </c>
      <c r="Y110" s="49">
        <f t="shared" si="11"/>
        <v>0</v>
      </c>
    </row>
    <row r="111" spans="8:25" x14ac:dyDescent="0.25">
      <c r="H111" s="19">
        <v>40855</v>
      </c>
      <c r="I111" s="20" t="s">
        <v>35</v>
      </c>
      <c r="J111" s="18" t="str">
        <f t="shared" si="7"/>
        <v>GBP</v>
      </c>
      <c r="K111" s="18" t="str">
        <f t="shared" si="8"/>
        <v>40855GBP</v>
      </c>
      <c r="L111" s="18" t="str">
        <f t="shared" si="9"/>
        <v>40855NOK</v>
      </c>
      <c r="M111" s="23">
        <v>-625.00000000006992</v>
      </c>
      <c r="N111" s="47">
        <f t="shared" si="10"/>
        <v>-5641.0051908785626</v>
      </c>
      <c r="O111" s="55">
        <v>40855</v>
      </c>
      <c r="P111" s="54">
        <v>0</v>
      </c>
      <c r="Q111" s="54" t="s">
        <v>65</v>
      </c>
      <c r="R111" s="54">
        <v>163</v>
      </c>
      <c r="S111" s="54" t="s">
        <v>71</v>
      </c>
      <c r="T111" s="54">
        <v>-5641.0051908779296</v>
      </c>
      <c r="U111" s="54" t="s">
        <v>67</v>
      </c>
      <c r="V111" s="54" t="s">
        <v>68</v>
      </c>
      <c r="W111" s="54" t="s">
        <v>32</v>
      </c>
      <c r="X111" s="54" t="s">
        <v>35</v>
      </c>
      <c r="Y111" s="49">
        <f t="shared" si="11"/>
        <v>0</v>
      </c>
    </row>
    <row r="112" spans="8:25" x14ac:dyDescent="0.25">
      <c r="H112" s="17">
        <v>40856</v>
      </c>
      <c r="I112" s="18" t="s">
        <v>35</v>
      </c>
      <c r="J112" s="18" t="str">
        <f t="shared" si="7"/>
        <v>GBP</v>
      </c>
      <c r="K112" s="18" t="str">
        <f t="shared" si="8"/>
        <v>40856GBP</v>
      </c>
      <c r="L112" s="18" t="str">
        <f t="shared" si="9"/>
        <v>40856NOK</v>
      </c>
      <c r="M112" s="22">
        <v>-10000.000000000009</v>
      </c>
      <c r="N112" s="47">
        <f t="shared" si="10"/>
        <v>-91411.831698024791</v>
      </c>
      <c r="O112" s="55">
        <v>40856</v>
      </c>
      <c r="P112" s="54">
        <v>0</v>
      </c>
      <c r="Q112" s="54" t="s">
        <v>65</v>
      </c>
      <c r="R112" s="54">
        <v>163</v>
      </c>
      <c r="S112" s="54" t="s">
        <v>71</v>
      </c>
      <c r="T112" s="54">
        <v>-91411.831698024704</v>
      </c>
      <c r="U112" s="54" t="s">
        <v>67</v>
      </c>
      <c r="V112" s="54" t="s">
        <v>68</v>
      </c>
      <c r="W112" s="54" t="s">
        <v>32</v>
      </c>
      <c r="X112" s="54" t="s">
        <v>35</v>
      </c>
      <c r="Y112" s="49">
        <f t="shared" si="11"/>
        <v>0</v>
      </c>
    </row>
    <row r="113" spans="8:25" x14ac:dyDescent="0.25">
      <c r="H113" s="19">
        <v>40857</v>
      </c>
      <c r="I113" s="20" t="s">
        <v>35</v>
      </c>
      <c r="J113" s="18" t="str">
        <f t="shared" si="7"/>
        <v>GBP</v>
      </c>
      <c r="K113" s="18" t="str">
        <f t="shared" si="8"/>
        <v>40857GBP</v>
      </c>
      <c r="L113" s="18" t="str">
        <f t="shared" si="9"/>
        <v>40857NOK</v>
      </c>
      <c r="M113" s="23">
        <v>4250.0000000000873</v>
      </c>
      <c r="N113" s="47">
        <f t="shared" si="10"/>
        <v>38581.405071065594</v>
      </c>
      <c r="O113" s="55">
        <v>40857</v>
      </c>
      <c r="P113" s="54">
        <v>0</v>
      </c>
      <c r="Q113" s="54" t="s">
        <v>65</v>
      </c>
      <c r="R113" s="54">
        <v>163</v>
      </c>
      <c r="S113" s="54" t="s">
        <v>71</v>
      </c>
      <c r="T113" s="54">
        <v>38581.405071064801</v>
      </c>
      <c r="U113" s="54" t="s">
        <v>67</v>
      </c>
      <c r="V113" s="54" t="s">
        <v>68</v>
      </c>
      <c r="W113" s="54" t="s">
        <v>32</v>
      </c>
      <c r="X113" s="54" t="s">
        <v>35</v>
      </c>
      <c r="Y113" s="49">
        <f t="shared" si="11"/>
        <v>0</v>
      </c>
    </row>
    <row r="114" spans="8:25" x14ac:dyDescent="0.25">
      <c r="H114" s="17">
        <v>40858</v>
      </c>
      <c r="I114" s="18" t="s">
        <v>35</v>
      </c>
      <c r="J114" s="18" t="str">
        <f t="shared" si="7"/>
        <v>GBP</v>
      </c>
      <c r="K114" s="18" t="str">
        <f t="shared" si="8"/>
        <v>40858GBP</v>
      </c>
      <c r="L114" s="18" t="str">
        <f t="shared" si="9"/>
        <v>40858NOK</v>
      </c>
      <c r="M114" s="22">
        <v>4374.9999999999345</v>
      </c>
      <c r="N114" s="47">
        <f t="shared" si="10"/>
        <v>39561.208499918874</v>
      </c>
      <c r="O114" s="55">
        <v>40858</v>
      </c>
      <c r="P114" s="54">
        <v>0</v>
      </c>
      <c r="Q114" s="54" t="s">
        <v>65</v>
      </c>
      <c r="R114" s="54">
        <v>163</v>
      </c>
      <c r="S114" s="54" t="s">
        <v>71</v>
      </c>
      <c r="T114" s="54">
        <v>39561.208499919499</v>
      </c>
      <c r="U114" s="54" t="s">
        <v>67</v>
      </c>
      <c r="V114" s="54" t="s">
        <v>68</v>
      </c>
      <c r="W114" s="54" t="s">
        <v>32</v>
      </c>
      <c r="X114" s="54" t="s">
        <v>35</v>
      </c>
      <c r="Y114" s="49">
        <f t="shared" si="11"/>
        <v>0</v>
      </c>
    </row>
    <row r="115" spans="8:25" x14ac:dyDescent="0.25">
      <c r="H115" s="19">
        <v>40819</v>
      </c>
      <c r="I115" s="20" t="s">
        <v>15</v>
      </c>
      <c r="J115" s="18" t="str">
        <f t="shared" si="7"/>
        <v>USD</v>
      </c>
      <c r="K115" s="18" t="str">
        <f t="shared" si="8"/>
        <v>40819USD</v>
      </c>
      <c r="L115" s="18" t="str">
        <f t="shared" si="9"/>
        <v>40819NOK</v>
      </c>
      <c r="M115" s="23">
        <v>-138124.99999999977</v>
      </c>
      <c r="N115" s="47">
        <f t="shared" si="10"/>
        <v>-810517.50421523897</v>
      </c>
      <c r="O115" s="55">
        <v>40819</v>
      </c>
      <c r="P115" s="54">
        <v>0</v>
      </c>
      <c r="Q115" s="54" t="s">
        <v>65</v>
      </c>
      <c r="R115" s="54">
        <v>163</v>
      </c>
      <c r="S115" s="54" t="s">
        <v>71</v>
      </c>
      <c r="T115" s="54">
        <v>-810517.50421523897</v>
      </c>
      <c r="U115" s="54" t="s">
        <v>67</v>
      </c>
      <c r="V115" s="54" t="s">
        <v>68</v>
      </c>
      <c r="W115" s="54" t="s">
        <v>14</v>
      </c>
      <c r="X115" s="54" t="s">
        <v>15</v>
      </c>
      <c r="Y115" s="49">
        <f t="shared" si="11"/>
        <v>0</v>
      </c>
    </row>
    <row r="116" spans="8:25" x14ac:dyDescent="0.25">
      <c r="H116" s="17">
        <v>40820</v>
      </c>
      <c r="I116" s="18" t="s">
        <v>15</v>
      </c>
      <c r="J116" s="18" t="str">
        <f t="shared" si="7"/>
        <v>USD</v>
      </c>
      <c r="K116" s="18" t="str">
        <f t="shared" si="8"/>
        <v>40820USD</v>
      </c>
      <c r="L116" s="18" t="str">
        <f t="shared" si="9"/>
        <v>40820NOK</v>
      </c>
      <c r="M116" s="22">
        <v>-15249.999999999985</v>
      </c>
      <c r="N116" s="47">
        <f t="shared" si="10"/>
        <v>-90835.862278938235</v>
      </c>
      <c r="O116" s="55">
        <v>40820</v>
      </c>
      <c r="P116" s="54">
        <v>0</v>
      </c>
      <c r="Q116" s="54" t="s">
        <v>65</v>
      </c>
      <c r="R116" s="54">
        <v>163</v>
      </c>
      <c r="S116" s="54" t="s">
        <v>71</v>
      </c>
      <c r="T116" s="54">
        <v>-90835.862278936896</v>
      </c>
      <c r="U116" s="54" t="s">
        <v>67</v>
      </c>
      <c r="V116" s="54" t="s">
        <v>68</v>
      </c>
      <c r="W116" s="54" t="s">
        <v>14</v>
      </c>
      <c r="X116" s="54" t="s">
        <v>15</v>
      </c>
      <c r="Y116" s="49">
        <f t="shared" si="11"/>
        <v>0</v>
      </c>
    </row>
    <row r="117" spans="8:25" x14ac:dyDescent="0.25">
      <c r="H117" s="19">
        <v>40821</v>
      </c>
      <c r="I117" s="20" t="s">
        <v>15</v>
      </c>
      <c r="J117" s="18" t="str">
        <f t="shared" si="7"/>
        <v>USD</v>
      </c>
      <c r="K117" s="18" t="str">
        <f t="shared" si="8"/>
        <v>40821USD</v>
      </c>
      <c r="L117" s="18" t="str">
        <f t="shared" si="9"/>
        <v>40821NOK</v>
      </c>
      <c r="M117" s="23">
        <v>14499.999999999791</v>
      </c>
      <c r="N117" s="47">
        <f t="shared" si="10"/>
        <v>85196.197986601517</v>
      </c>
      <c r="O117" s="55">
        <v>40821</v>
      </c>
      <c r="P117" s="54">
        <v>0</v>
      </c>
      <c r="Q117" s="54" t="s">
        <v>65</v>
      </c>
      <c r="R117" s="54">
        <v>163</v>
      </c>
      <c r="S117" s="54" t="s">
        <v>71</v>
      </c>
      <c r="T117" s="54">
        <v>85196.197986601401</v>
      </c>
      <c r="U117" s="54" t="s">
        <v>67</v>
      </c>
      <c r="V117" s="54" t="s">
        <v>68</v>
      </c>
      <c r="W117" s="54" t="s">
        <v>14</v>
      </c>
      <c r="X117" s="54" t="s">
        <v>15</v>
      </c>
      <c r="Y117" s="49">
        <f t="shared" si="11"/>
        <v>0</v>
      </c>
    </row>
    <row r="118" spans="8:25" x14ac:dyDescent="0.25">
      <c r="H118" s="17">
        <v>40822</v>
      </c>
      <c r="I118" s="18" t="s">
        <v>15</v>
      </c>
      <c r="J118" s="18" t="str">
        <f t="shared" si="7"/>
        <v>USD</v>
      </c>
      <c r="K118" s="18" t="str">
        <f t="shared" si="8"/>
        <v>40822USD</v>
      </c>
      <c r="L118" s="18" t="str">
        <f t="shared" si="9"/>
        <v>40822NOK</v>
      </c>
      <c r="M118" s="22">
        <v>1375.0000000001262</v>
      </c>
      <c r="N118" s="47">
        <f t="shared" si="10"/>
        <v>8100.812494755537</v>
      </c>
      <c r="O118" s="55">
        <v>40822</v>
      </c>
      <c r="P118" s="54">
        <v>0</v>
      </c>
      <c r="Q118" s="54" t="s">
        <v>65</v>
      </c>
      <c r="R118" s="54">
        <v>163</v>
      </c>
      <c r="S118" s="54" t="s">
        <v>71</v>
      </c>
      <c r="T118" s="54">
        <v>8100.8124947547904</v>
      </c>
      <c r="U118" s="54" t="s">
        <v>67</v>
      </c>
      <c r="V118" s="54" t="s">
        <v>68</v>
      </c>
      <c r="W118" s="54" t="s">
        <v>14</v>
      </c>
      <c r="X118" s="54" t="s">
        <v>15</v>
      </c>
      <c r="Y118" s="49">
        <f t="shared" si="11"/>
        <v>0</v>
      </c>
    </row>
    <row r="119" spans="8:25" x14ac:dyDescent="0.25">
      <c r="H119" s="19">
        <v>40823</v>
      </c>
      <c r="I119" s="20" t="s">
        <v>15</v>
      </c>
      <c r="J119" s="18" t="str">
        <f t="shared" si="7"/>
        <v>USD</v>
      </c>
      <c r="K119" s="18" t="str">
        <f t="shared" si="8"/>
        <v>40823USD</v>
      </c>
      <c r="L119" s="18" t="str">
        <f t="shared" si="9"/>
        <v>40823NOK</v>
      </c>
      <c r="M119" s="23">
        <v>18749.999999999876</v>
      </c>
      <c r="N119" s="47">
        <f t="shared" si="10"/>
        <v>108748.12602996756</v>
      </c>
      <c r="O119" s="55">
        <v>40823</v>
      </c>
      <c r="P119" s="54">
        <v>0</v>
      </c>
      <c r="Q119" s="54" t="s">
        <v>65</v>
      </c>
      <c r="R119" s="54">
        <v>163</v>
      </c>
      <c r="S119" s="54" t="s">
        <v>71</v>
      </c>
      <c r="T119" s="54">
        <v>108748.126029968</v>
      </c>
      <c r="U119" s="54" t="s">
        <v>67</v>
      </c>
      <c r="V119" s="54" t="s">
        <v>68</v>
      </c>
      <c r="W119" s="54" t="s">
        <v>14</v>
      </c>
      <c r="X119" s="54" t="s">
        <v>15</v>
      </c>
      <c r="Y119" s="49">
        <f t="shared" si="11"/>
        <v>0</v>
      </c>
    </row>
    <row r="120" spans="8:25" x14ac:dyDescent="0.25">
      <c r="H120" s="17">
        <v>40827</v>
      </c>
      <c r="I120" s="18" t="s">
        <v>15</v>
      </c>
      <c r="J120" s="18" t="str">
        <f t="shared" si="7"/>
        <v>USD</v>
      </c>
      <c r="K120" s="18" t="str">
        <f t="shared" si="8"/>
        <v>40827USD</v>
      </c>
      <c r="L120" s="18" t="str">
        <f t="shared" si="9"/>
        <v>40827NOK</v>
      </c>
      <c r="M120" s="22">
        <v>14625.000000000055</v>
      </c>
      <c r="N120" s="47">
        <f t="shared" si="10"/>
        <v>83698.87572526958</v>
      </c>
      <c r="O120" s="55">
        <v>40827</v>
      </c>
      <c r="P120" s="54">
        <v>0</v>
      </c>
      <c r="Q120" s="54" t="s">
        <v>65</v>
      </c>
      <c r="R120" s="54">
        <v>163</v>
      </c>
      <c r="S120" s="54" t="s">
        <v>71</v>
      </c>
      <c r="T120" s="54">
        <v>83698.875725269201</v>
      </c>
      <c r="U120" s="54" t="s">
        <v>67</v>
      </c>
      <c r="V120" s="54" t="s">
        <v>68</v>
      </c>
      <c r="W120" s="54" t="s">
        <v>14</v>
      </c>
      <c r="X120" s="54" t="s">
        <v>15</v>
      </c>
      <c r="Y120" s="49">
        <f t="shared" si="11"/>
        <v>0</v>
      </c>
    </row>
    <row r="121" spans="8:25" x14ac:dyDescent="0.25">
      <c r="H121" s="19">
        <v>40828</v>
      </c>
      <c r="I121" s="20" t="s">
        <v>15</v>
      </c>
      <c r="J121" s="18" t="str">
        <f t="shared" si="7"/>
        <v>USD</v>
      </c>
      <c r="K121" s="18" t="str">
        <f t="shared" si="8"/>
        <v>40828USD</v>
      </c>
      <c r="L121" s="18" t="str">
        <f t="shared" si="9"/>
        <v>40828NOK</v>
      </c>
      <c r="M121" s="23">
        <v>21625.000000000116</v>
      </c>
      <c r="N121" s="47">
        <f t="shared" si="10"/>
        <v>122182.04767420421</v>
      </c>
      <c r="O121" s="55">
        <v>40828</v>
      </c>
      <c r="P121" s="54">
        <v>0</v>
      </c>
      <c r="Q121" s="54" t="s">
        <v>65</v>
      </c>
      <c r="R121" s="54">
        <v>163</v>
      </c>
      <c r="S121" s="54" t="s">
        <v>71</v>
      </c>
      <c r="T121" s="54">
        <v>122182.047674203</v>
      </c>
      <c r="U121" s="54" t="s">
        <v>67</v>
      </c>
      <c r="V121" s="54" t="s">
        <v>68</v>
      </c>
      <c r="W121" s="54" t="s">
        <v>14</v>
      </c>
      <c r="X121" s="54" t="s">
        <v>15</v>
      </c>
      <c r="Y121" s="49">
        <f t="shared" si="11"/>
        <v>0</v>
      </c>
    </row>
    <row r="122" spans="8:25" x14ac:dyDescent="0.25">
      <c r="H122" s="17">
        <v>40829</v>
      </c>
      <c r="I122" s="18" t="s">
        <v>15</v>
      </c>
      <c r="J122" s="18" t="str">
        <f t="shared" si="7"/>
        <v>USD</v>
      </c>
      <c r="K122" s="18" t="str">
        <f t="shared" si="8"/>
        <v>40829USD</v>
      </c>
      <c r="L122" s="18" t="str">
        <f t="shared" si="9"/>
        <v>40829NOK</v>
      </c>
      <c r="M122" s="22">
        <v>-8125.0000000002156</v>
      </c>
      <c r="N122" s="47">
        <f t="shared" si="10"/>
        <v>-45933.062881232589</v>
      </c>
      <c r="O122" s="55">
        <v>40829</v>
      </c>
      <c r="P122" s="54">
        <v>0</v>
      </c>
      <c r="Q122" s="54" t="s">
        <v>65</v>
      </c>
      <c r="R122" s="54">
        <v>163</v>
      </c>
      <c r="S122" s="54" t="s">
        <v>71</v>
      </c>
      <c r="T122" s="54">
        <v>-45933.062881232698</v>
      </c>
      <c r="U122" s="54" t="s">
        <v>67</v>
      </c>
      <c r="V122" s="54" t="s">
        <v>68</v>
      </c>
      <c r="W122" s="54" t="s">
        <v>14</v>
      </c>
      <c r="X122" s="54" t="s">
        <v>15</v>
      </c>
      <c r="Y122" s="49">
        <f t="shared" si="11"/>
        <v>0</v>
      </c>
    </row>
    <row r="123" spans="8:25" x14ac:dyDescent="0.25">
      <c r="H123" s="19">
        <v>40830</v>
      </c>
      <c r="I123" s="20" t="s">
        <v>15</v>
      </c>
      <c r="J123" s="18" t="str">
        <f t="shared" si="7"/>
        <v>USD</v>
      </c>
      <c r="K123" s="18" t="str">
        <f t="shared" si="8"/>
        <v>40830USD</v>
      </c>
      <c r="L123" s="18" t="str">
        <f t="shared" si="9"/>
        <v>40830NOK</v>
      </c>
      <c r="M123" s="23">
        <v>20375.000000000255</v>
      </c>
      <c r="N123" s="47">
        <f t="shared" si="10"/>
        <v>113725.16256871021</v>
      </c>
      <c r="O123" s="55">
        <v>40830</v>
      </c>
      <c r="P123" s="54">
        <v>0</v>
      </c>
      <c r="Q123" s="54" t="s">
        <v>65</v>
      </c>
      <c r="R123" s="54">
        <v>163</v>
      </c>
      <c r="S123" s="54" t="s">
        <v>71</v>
      </c>
      <c r="T123" s="54">
        <v>113725.16256871101</v>
      </c>
      <c r="U123" s="54" t="s">
        <v>67</v>
      </c>
      <c r="V123" s="54" t="s">
        <v>68</v>
      </c>
      <c r="W123" s="54" t="s">
        <v>14</v>
      </c>
      <c r="X123" s="54" t="s">
        <v>15</v>
      </c>
      <c r="Y123" s="49">
        <f t="shared" si="11"/>
        <v>0</v>
      </c>
    </row>
    <row r="124" spans="8:25" x14ac:dyDescent="0.25">
      <c r="H124" s="17">
        <v>40833</v>
      </c>
      <c r="I124" s="18" t="s">
        <v>15</v>
      </c>
      <c r="J124" s="18" t="str">
        <f t="shared" si="7"/>
        <v>USD</v>
      </c>
      <c r="K124" s="18" t="str">
        <f t="shared" si="8"/>
        <v>40833USD</v>
      </c>
      <c r="L124" s="18" t="str">
        <f t="shared" si="9"/>
        <v>40833NOK</v>
      </c>
      <c r="M124" s="22">
        <v>-9750.0000000000364</v>
      </c>
      <c r="N124" s="47">
        <f t="shared" si="10"/>
        <v>-54702.152403281114</v>
      </c>
      <c r="O124" s="55">
        <v>40833</v>
      </c>
      <c r="P124" s="54">
        <v>0</v>
      </c>
      <c r="Q124" s="54" t="s">
        <v>65</v>
      </c>
      <c r="R124" s="54">
        <v>163</v>
      </c>
      <c r="S124" s="54" t="s">
        <v>71</v>
      </c>
      <c r="T124" s="54">
        <v>-54702.152403282198</v>
      </c>
      <c r="U124" s="54" t="s">
        <v>67</v>
      </c>
      <c r="V124" s="54" t="s">
        <v>68</v>
      </c>
      <c r="W124" s="54" t="s">
        <v>14</v>
      </c>
      <c r="X124" s="54" t="s">
        <v>15</v>
      </c>
      <c r="Y124" s="49">
        <f t="shared" si="11"/>
        <v>0</v>
      </c>
    </row>
    <row r="125" spans="8:25" x14ac:dyDescent="0.25">
      <c r="H125" s="19">
        <v>40834</v>
      </c>
      <c r="I125" s="20" t="s">
        <v>15</v>
      </c>
      <c r="J125" s="18" t="str">
        <f t="shared" si="7"/>
        <v>USD</v>
      </c>
      <c r="K125" s="18" t="str">
        <f t="shared" si="8"/>
        <v>40834USD</v>
      </c>
      <c r="L125" s="18" t="str">
        <f t="shared" si="9"/>
        <v>40834NOK</v>
      </c>
      <c r="M125" s="23">
        <v>-11375.000000000135</v>
      </c>
      <c r="N125" s="47">
        <f t="shared" si="10"/>
        <v>-64347.806215286961</v>
      </c>
      <c r="O125" s="55">
        <v>40834</v>
      </c>
      <c r="P125" s="54">
        <v>0</v>
      </c>
      <c r="Q125" s="54" t="s">
        <v>65</v>
      </c>
      <c r="R125" s="54">
        <v>163</v>
      </c>
      <c r="S125" s="54" t="s">
        <v>71</v>
      </c>
      <c r="T125" s="54">
        <v>-64347.806215286197</v>
      </c>
      <c r="U125" s="54" t="s">
        <v>67</v>
      </c>
      <c r="V125" s="54" t="s">
        <v>68</v>
      </c>
      <c r="W125" s="54" t="s">
        <v>14</v>
      </c>
      <c r="X125" s="54" t="s">
        <v>15</v>
      </c>
      <c r="Y125" s="49">
        <f t="shared" si="11"/>
        <v>0</v>
      </c>
    </row>
    <row r="126" spans="8:25" x14ac:dyDescent="0.25">
      <c r="H126" s="17">
        <v>40835</v>
      </c>
      <c r="I126" s="18" t="s">
        <v>15</v>
      </c>
      <c r="J126" s="18" t="str">
        <f t="shared" si="7"/>
        <v>USD</v>
      </c>
      <c r="K126" s="18" t="str">
        <f t="shared" si="8"/>
        <v>40835USD</v>
      </c>
      <c r="L126" s="18" t="str">
        <f t="shared" si="9"/>
        <v>40835NOK</v>
      </c>
      <c r="M126" s="22">
        <v>14000.000000000124</v>
      </c>
      <c r="N126" s="47">
        <f t="shared" si="10"/>
        <v>78402.824465460682</v>
      </c>
      <c r="O126" s="55">
        <v>40835</v>
      </c>
      <c r="P126" s="54">
        <v>0</v>
      </c>
      <c r="Q126" s="54" t="s">
        <v>65</v>
      </c>
      <c r="R126" s="54">
        <v>163</v>
      </c>
      <c r="S126" s="54" t="s">
        <v>71</v>
      </c>
      <c r="T126" s="54">
        <v>78402.824465459998</v>
      </c>
      <c r="U126" s="54" t="s">
        <v>67</v>
      </c>
      <c r="V126" s="54" t="s">
        <v>68</v>
      </c>
      <c r="W126" s="54" t="s">
        <v>14</v>
      </c>
      <c r="X126" s="54" t="s">
        <v>15</v>
      </c>
      <c r="Y126" s="49">
        <f t="shared" si="11"/>
        <v>0</v>
      </c>
    </row>
    <row r="127" spans="8:25" x14ac:dyDescent="0.25">
      <c r="H127" s="19">
        <v>40836</v>
      </c>
      <c r="I127" s="20" t="s">
        <v>15</v>
      </c>
      <c r="J127" s="18" t="str">
        <f t="shared" si="7"/>
        <v>USD</v>
      </c>
      <c r="K127" s="18" t="str">
        <f t="shared" si="8"/>
        <v>40836USD</v>
      </c>
      <c r="L127" s="18" t="str">
        <f t="shared" si="9"/>
        <v>40836NOK</v>
      </c>
      <c r="M127" s="23">
        <v>-8750.0000000001473</v>
      </c>
      <c r="N127" s="47">
        <f t="shared" si="10"/>
        <v>-49107.643493611344</v>
      </c>
      <c r="O127" s="55">
        <v>40836</v>
      </c>
      <c r="P127" s="54">
        <v>0</v>
      </c>
      <c r="Q127" s="54" t="s">
        <v>65</v>
      </c>
      <c r="R127" s="54">
        <v>163</v>
      </c>
      <c r="S127" s="54" t="s">
        <v>71</v>
      </c>
      <c r="T127" s="54">
        <v>-49107.6434936105</v>
      </c>
      <c r="U127" s="54" t="s">
        <v>67</v>
      </c>
      <c r="V127" s="54" t="s">
        <v>68</v>
      </c>
      <c r="W127" s="54" t="s">
        <v>14</v>
      </c>
      <c r="X127" s="54" t="s">
        <v>15</v>
      </c>
      <c r="Y127" s="49">
        <f t="shared" si="11"/>
        <v>0</v>
      </c>
    </row>
    <row r="128" spans="8:25" x14ac:dyDescent="0.25">
      <c r="H128" s="17">
        <v>40837</v>
      </c>
      <c r="I128" s="18" t="s">
        <v>15</v>
      </c>
      <c r="J128" s="18" t="str">
        <f t="shared" si="7"/>
        <v>USD</v>
      </c>
      <c r="K128" s="18" t="str">
        <f t="shared" si="8"/>
        <v>40837USD</v>
      </c>
      <c r="L128" s="18" t="str">
        <f t="shared" si="9"/>
        <v>40837NOK</v>
      </c>
      <c r="M128" s="22">
        <v>17749.999999999989</v>
      </c>
      <c r="N128" s="47">
        <f t="shared" si="10"/>
        <v>98651.839673519004</v>
      </c>
      <c r="O128" s="55">
        <v>40837</v>
      </c>
      <c r="P128" s="54">
        <v>0</v>
      </c>
      <c r="Q128" s="54" t="s">
        <v>65</v>
      </c>
      <c r="R128" s="54">
        <v>163</v>
      </c>
      <c r="S128" s="54" t="s">
        <v>71</v>
      </c>
      <c r="T128" s="54">
        <v>98651.839673519105</v>
      </c>
      <c r="U128" s="54" t="s">
        <v>67</v>
      </c>
      <c r="V128" s="54" t="s">
        <v>68</v>
      </c>
      <c r="W128" s="54" t="s">
        <v>14</v>
      </c>
      <c r="X128" s="54" t="s">
        <v>15</v>
      </c>
      <c r="Y128" s="49">
        <f t="shared" si="11"/>
        <v>0</v>
      </c>
    </row>
    <row r="129" spans="8:25" x14ac:dyDescent="0.25">
      <c r="H129" s="19">
        <v>40840</v>
      </c>
      <c r="I129" s="20" t="s">
        <v>15</v>
      </c>
      <c r="J129" s="18" t="str">
        <f t="shared" si="7"/>
        <v>USD</v>
      </c>
      <c r="K129" s="18" t="str">
        <f t="shared" si="8"/>
        <v>40840USD</v>
      </c>
      <c r="L129" s="18" t="str">
        <f t="shared" si="9"/>
        <v>40840NOK</v>
      </c>
      <c r="M129" s="23">
        <v>-6374.9999999998527</v>
      </c>
      <c r="N129" s="47">
        <f t="shared" si="10"/>
        <v>-35476.236999034067</v>
      </c>
      <c r="O129" s="55">
        <v>40840</v>
      </c>
      <c r="P129" s="54">
        <v>0</v>
      </c>
      <c r="Q129" s="54" t="s">
        <v>65</v>
      </c>
      <c r="R129" s="54">
        <v>163</v>
      </c>
      <c r="S129" s="54" t="s">
        <v>71</v>
      </c>
      <c r="T129" s="54">
        <v>-35476.236999034903</v>
      </c>
      <c r="U129" s="54" t="s">
        <v>67</v>
      </c>
      <c r="V129" s="54" t="s">
        <v>68</v>
      </c>
      <c r="W129" s="54" t="s">
        <v>14</v>
      </c>
      <c r="X129" s="54" t="s">
        <v>15</v>
      </c>
      <c r="Y129" s="49">
        <f t="shared" si="11"/>
        <v>0</v>
      </c>
    </row>
    <row r="130" spans="8:25" x14ac:dyDescent="0.25">
      <c r="H130" s="17">
        <v>40841</v>
      </c>
      <c r="I130" s="18" t="s">
        <v>15</v>
      </c>
      <c r="J130" s="18" t="str">
        <f t="shared" si="7"/>
        <v>USD</v>
      </c>
      <c r="K130" s="18" t="str">
        <f t="shared" si="8"/>
        <v>40841USD</v>
      </c>
      <c r="L130" s="18" t="str">
        <f t="shared" si="9"/>
        <v>40841NOK</v>
      </c>
      <c r="M130" s="22">
        <v>10874.999999999913</v>
      </c>
      <c r="N130" s="47">
        <f t="shared" si="10"/>
        <v>60081.111699342204</v>
      </c>
      <c r="O130" s="55">
        <v>40841</v>
      </c>
      <c r="P130" s="54">
        <v>0</v>
      </c>
      <c r="Q130" s="54" t="s">
        <v>65</v>
      </c>
      <c r="R130" s="54">
        <v>163</v>
      </c>
      <c r="S130" s="54" t="s">
        <v>71</v>
      </c>
      <c r="T130" s="54">
        <v>60081.111699342699</v>
      </c>
      <c r="U130" s="54" t="s">
        <v>67</v>
      </c>
      <c r="V130" s="54" t="s">
        <v>68</v>
      </c>
      <c r="W130" s="54" t="s">
        <v>14</v>
      </c>
      <c r="X130" s="54" t="s">
        <v>15</v>
      </c>
      <c r="Y130" s="49">
        <f t="shared" si="11"/>
        <v>0</v>
      </c>
    </row>
    <row r="131" spans="8:25" x14ac:dyDescent="0.25">
      <c r="H131" s="19">
        <v>40842</v>
      </c>
      <c r="I131" s="20" t="s">
        <v>15</v>
      </c>
      <c r="J131" s="18" t="str">
        <f t="shared" ref="J131:J194" si="12">MID(I131,21,3)</f>
        <v>USD</v>
      </c>
      <c r="K131" s="18" t="str">
        <f t="shared" ref="K131:K194" si="13">H131&amp;J131</f>
        <v>40842USD</v>
      </c>
      <c r="L131" s="18" t="str">
        <f t="shared" ref="L131:L194" si="14">H131&amp;"NOK"</f>
        <v>40842NOK</v>
      </c>
      <c r="M131" s="23">
        <v>5124.9999999999909</v>
      </c>
      <c r="N131" s="47">
        <f t="shared" ref="N131:N194" si="15">VLOOKUP(K131,$A$1:$D$91,4,FALSE)*M131/VLOOKUP(L131,$A$1:$D$91,4,FALSE)</f>
        <v>28177.069902419993</v>
      </c>
      <c r="O131" s="55">
        <v>40842</v>
      </c>
      <c r="P131" s="54">
        <v>0</v>
      </c>
      <c r="Q131" s="54" t="s">
        <v>65</v>
      </c>
      <c r="R131" s="54">
        <v>163</v>
      </c>
      <c r="S131" s="54" t="s">
        <v>71</v>
      </c>
      <c r="T131" s="54">
        <v>28177.06990242</v>
      </c>
      <c r="U131" s="54" t="s">
        <v>67</v>
      </c>
      <c r="V131" s="54" t="s">
        <v>68</v>
      </c>
      <c r="W131" s="54" t="s">
        <v>14</v>
      </c>
      <c r="X131" s="54" t="s">
        <v>15</v>
      </c>
      <c r="Y131" s="49">
        <f t="shared" ref="Y131:Y194" si="16">ROUND(N131/T131-1,8)</f>
        <v>0</v>
      </c>
    </row>
    <row r="132" spans="8:25" x14ac:dyDescent="0.25">
      <c r="H132" s="17">
        <v>40843</v>
      </c>
      <c r="I132" s="18" t="s">
        <v>15</v>
      </c>
      <c r="J132" s="18" t="str">
        <f t="shared" si="12"/>
        <v>USD</v>
      </c>
      <c r="K132" s="18" t="str">
        <f t="shared" si="13"/>
        <v>40843USD</v>
      </c>
      <c r="L132" s="18" t="str">
        <f t="shared" si="14"/>
        <v>40843NOK</v>
      </c>
      <c r="M132" s="22">
        <v>22625.000000000007</v>
      </c>
      <c r="N132" s="47">
        <f t="shared" si="15"/>
        <v>122855.07500846744</v>
      </c>
      <c r="O132" s="55">
        <v>40843</v>
      </c>
      <c r="P132" s="54">
        <v>0</v>
      </c>
      <c r="Q132" s="54" t="s">
        <v>65</v>
      </c>
      <c r="R132" s="54">
        <v>163</v>
      </c>
      <c r="S132" s="54" t="s">
        <v>71</v>
      </c>
      <c r="T132" s="54">
        <v>122855.075008467</v>
      </c>
      <c r="U132" s="54" t="s">
        <v>67</v>
      </c>
      <c r="V132" s="54" t="s">
        <v>68</v>
      </c>
      <c r="W132" s="54" t="s">
        <v>14</v>
      </c>
      <c r="X132" s="54" t="s">
        <v>15</v>
      </c>
      <c r="Y132" s="49">
        <f t="shared" si="16"/>
        <v>0</v>
      </c>
    </row>
    <row r="133" spans="8:25" x14ac:dyDescent="0.25">
      <c r="H133" s="19">
        <v>40844</v>
      </c>
      <c r="I133" s="20" t="s">
        <v>15</v>
      </c>
      <c r="J133" s="18" t="str">
        <f t="shared" si="12"/>
        <v>USD</v>
      </c>
      <c r="K133" s="18" t="str">
        <f t="shared" si="13"/>
        <v>40844USD</v>
      </c>
      <c r="L133" s="18" t="str">
        <f t="shared" si="14"/>
        <v>40844NOK</v>
      </c>
      <c r="M133" s="23">
        <v>1875.0000000000709</v>
      </c>
      <c r="N133" s="47">
        <f t="shared" si="15"/>
        <v>10164.562314749148</v>
      </c>
      <c r="O133" s="55">
        <v>40844</v>
      </c>
      <c r="P133" s="54">
        <v>0</v>
      </c>
      <c r="Q133" s="54" t="s">
        <v>65</v>
      </c>
      <c r="R133" s="54">
        <v>163</v>
      </c>
      <c r="S133" s="54" t="s">
        <v>71</v>
      </c>
      <c r="T133" s="54">
        <v>10164.5623147488</v>
      </c>
      <c r="U133" s="54" t="s">
        <v>67</v>
      </c>
      <c r="V133" s="54" t="s">
        <v>68</v>
      </c>
      <c r="W133" s="54" t="s">
        <v>14</v>
      </c>
      <c r="X133" s="54" t="s">
        <v>15</v>
      </c>
      <c r="Y133" s="49">
        <f t="shared" si="16"/>
        <v>0</v>
      </c>
    </row>
    <row r="134" spans="8:25" x14ac:dyDescent="0.25">
      <c r="H134" s="17">
        <v>40847</v>
      </c>
      <c r="I134" s="18" t="s">
        <v>15</v>
      </c>
      <c r="J134" s="18" t="str">
        <f t="shared" si="12"/>
        <v>USD</v>
      </c>
      <c r="K134" s="18" t="str">
        <f t="shared" si="13"/>
        <v>40847USD</v>
      </c>
      <c r="L134" s="18" t="str">
        <f t="shared" si="14"/>
        <v>40847NOK</v>
      </c>
      <c r="M134" s="22">
        <v>-19375.000000000087</v>
      </c>
      <c r="N134" s="47">
        <f t="shared" si="15"/>
        <v>-106545.06191611337</v>
      </c>
      <c r="O134" s="55">
        <v>40847</v>
      </c>
      <c r="P134" s="54">
        <v>0</v>
      </c>
      <c r="Q134" s="54" t="s">
        <v>65</v>
      </c>
      <c r="R134" s="54">
        <v>163</v>
      </c>
      <c r="S134" s="54" t="s">
        <v>71</v>
      </c>
      <c r="T134" s="54">
        <v>-106545.061916113</v>
      </c>
      <c r="U134" s="54" t="s">
        <v>67</v>
      </c>
      <c r="V134" s="54" t="s">
        <v>68</v>
      </c>
      <c r="W134" s="54" t="s">
        <v>14</v>
      </c>
      <c r="X134" s="54" t="s">
        <v>15</v>
      </c>
      <c r="Y134" s="49">
        <f t="shared" si="16"/>
        <v>0</v>
      </c>
    </row>
    <row r="135" spans="8:25" x14ac:dyDescent="0.25">
      <c r="H135" s="19">
        <v>40848</v>
      </c>
      <c r="I135" s="20" t="s">
        <v>15</v>
      </c>
      <c r="J135" s="18" t="str">
        <f t="shared" si="12"/>
        <v>USD</v>
      </c>
      <c r="K135" s="18" t="str">
        <f t="shared" si="13"/>
        <v>40848USD</v>
      </c>
      <c r="L135" s="18" t="str">
        <f t="shared" si="14"/>
        <v>40848NOK</v>
      </c>
      <c r="M135" s="23">
        <v>-40374.999999999993</v>
      </c>
      <c r="N135" s="47">
        <f t="shared" si="15"/>
        <v>-228647.66266942045</v>
      </c>
      <c r="O135" s="55">
        <v>40848</v>
      </c>
      <c r="P135" s="54">
        <v>0</v>
      </c>
      <c r="Q135" s="54" t="s">
        <v>65</v>
      </c>
      <c r="R135" s="54">
        <v>163</v>
      </c>
      <c r="S135" s="54" t="s">
        <v>71</v>
      </c>
      <c r="T135" s="54">
        <v>-228647.66266942001</v>
      </c>
      <c r="U135" s="54" t="s">
        <v>67</v>
      </c>
      <c r="V135" s="54" t="s">
        <v>68</v>
      </c>
      <c r="W135" s="54" t="s">
        <v>14</v>
      </c>
      <c r="X135" s="54" t="s">
        <v>15</v>
      </c>
      <c r="Y135" s="49">
        <f t="shared" si="16"/>
        <v>0</v>
      </c>
    </row>
    <row r="136" spans="8:25" x14ac:dyDescent="0.25">
      <c r="H136" s="17">
        <v>40849</v>
      </c>
      <c r="I136" s="18" t="s">
        <v>15</v>
      </c>
      <c r="J136" s="18" t="str">
        <f t="shared" si="12"/>
        <v>USD</v>
      </c>
      <c r="K136" s="18" t="str">
        <f t="shared" si="13"/>
        <v>40849USD</v>
      </c>
      <c r="L136" s="18" t="str">
        <f t="shared" si="14"/>
        <v>40849NOK</v>
      </c>
      <c r="M136" s="22">
        <v>13499.999999999902</v>
      </c>
      <c r="N136" s="47">
        <f t="shared" si="15"/>
        <v>76048.199057578502</v>
      </c>
      <c r="O136" s="55">
        <v>40849</v>
      </c>
      <c r="P136" s="54">
        <v>0</v>
      </c>
      <c r="Q136" s="54" t="s">
        <v>65</v>
      </c>
      <c r="R136" s="54">
        <v>163</v>
      </c>
      <c r="S136" s="54" t="s">
        <v>71</v>
      </c>
      <c r="T136" s="54">
        <v>76048.199057577702</v>
      </c>
      <c r="U136" s="54" t="s">
        <v>67</v>
      </c>
      <c r="V136" s="54" t="s">
        <v>68</v>
      </c>
      <c r="W136" s="54" t="s">
        <v>14</v>
      </c>
      <c r="X136" s="54" t="s">
        <v>15</v>
      </c>
      <c r="Y136" s="49">
        <f t="shared" si="16"/>
        <v>0</v>
      </c>
    </row>
    <row r="137" spans="8:25" x14ac:dyDescent="0.25">
      <c r="H137" s="19">
        <v>40850</v>
      </c>
      <c r="I137" s="20" t="s">
        <v>15</v>
      </c>
      <c r="J137" s="18" t="str">
        <f t="shared" si="12"/>
        <v>USD</v>
      </c>
      <c r="K137" s="18" t="str">
        <f t="shared" si="13"/>
        <v>40850USD</v>
      </c>
      <c r="L137" s="18" t="str">
        <f t="shared" si="14"/>
        <v>40850NOK</v>
      </c>
      <c r="M137" s="23">
        <v>-2374.9999999997385</v>
      </c>
      <c r="N137" s="47">
        <f t="shared" si="15"/>
        <v>-13320.305854080651</v>
      </c>
      <c r="O137" s="55">
        <v>40850</v>
      </c>
      <c r="P137" s="54">
        <v>0</v>
      </c>
      <c r="Q137" s="54" t="s">
        <v>65</v>
      </c>
      <c r="R137" s="54">
        <v>163</v>
      </c>
      <c r="S137" s="54" t="s">
        <v>71</v>
      </c>
      <c r="T137" s="54">
        <v>-13320.305854079499</v>
      </c>
      <c r="U137" s="54" t="s">
        <v>67</v>
      </c>
      <c r="V137" s="54" t="s">
        <v>68</v>
      </c>
      <c r="W137" s="54" t="s">
        <v>14</v>
      </c>
      <c r="X137" s="54" t="s">
        <v>15</v>
      </c>
      <c r="Y137" s="49">
        <f t="shared" si="16"/>
        <v>0</v>
      </c>
    </row>
    <row r="138" spans="8:25" x14ac:dyDescent="0.25">
      <c r="H138" s="17">
        <v>40851</v>
      </c>
      <c r="I138" s="18" t="s">
        <v>15</v>
      </c>
      <c r="J138" s="18" t="str">
        <f t="shared" si="12"/>
        <v>USD</v>
      </c>
      <c r="K138" s="18" t="str">
        <f t="shared" si="13"/>
        <v>40851USD</v>
      </c>
      <c r="L138" s="18" t="str">
        <f t="shared" si="14"/>
        <v>40851NOK</v>
      </c>
      <c r="M138" s="22">
        <v>-4500.0000000000591</v>
      </c>
      <c r="N138" s="47">
        <f t="shared" si="15"/>
        <v>-25427.729838113799</v>
      </c>
      <c r="O138" s="55">
        <v>40851</v>
      </c>
      <c r="P138" s="54">
        <v>0</v>
      </c>
      <c r="Q138" s="54" t="s">
        <v>65</v>
      </c>
      <c r="R138" s="54">
        <v>163</v>
      </c>
      <c r="S138" s="54" t="s">
        <v>71</v>
      </c>
      <c r="T138" s="54">
        <v>-25427.729838114799</v>
      </c>
      <c r="U138" s="54" t="s">
        <v>67</v>
      </c>
      <c r="V138" s="54" t="s">
        <v>68</v>
      </c>
      <c r="W138" s="54" t="s">
        <v>14</v>
      </c>
      <c r="X138" s="54" t="s">
        <v>15</v>
      </c>
      <c r="Y138" s="49">
        <f t="shared" si="16"/>
        <v>0</v>
      </c>
    </row>
    <row r="139" spans="8:25" x14ac:dyDescent="0.25">
      <c r="H139" s="19">
        <v>40854</v>
      </c>
      <c r="I139" s="20" t="s">
        <v>15</v>
      </c>
      <c r="J139" s="18" t="str">
        <f t="shared" si="12"/>
        <v>USD</v>
      </c>
      <c r="K139" s="18" t="str">
        <f t="shared" si="13"/>
        <v>40854USD</v>
      </c>
      <c r="L139" s="18" t="str">
        <f t="shared" si="14"/>
        <v>40854NOK</v>
      </c>
      <c r="M139" s="23">
        <v>4124.9999999998236</v>
      </c>
      <c r="N139" s="47">
        <f t="shared" si="15"/>
        <v>23123.492984470809</v>
      </c>
      <c r="O139" s="55">
        <v>40854</v>
      </c>
      <c r="P139" s="54">
        <v>0</v>
      </c>
      <c r="Q139" s="54" t="s">
        <v>65</v>
      </c>
      <c r="R139" s="54">
        <v>163</v>
      </c>
      <c r="S139" s="54" t="s">
        <v>71</v>
      </c>
      <c r="T139" s="54">
        <v>23123.492984471799</v>
      </c>
      <c r="U139" s="54" t="s">
        <v>67</v>
      </c>
      <c r="V139" s="54" t="s">
        <v>68</v>
      </c>
      <c r="W139" s="54" t="s">
        <v>14</v>
      </c>
      <c r="X139" s="54" t="s">
        <v>15</v>
      </c>
      <c r="Y139" s="49">
        <f t="shared" si="16"/>
        <v>0</v>
      </c>
    </row>
    <row r="140" spans="8:25" x14ac:dyDescent="0.25">
      <c r="H140" s="17">
        <v>40855</v>
      </c>
      <c r="I140" s="18" t="s">
        <v>15</v>
      </c>
      <c r="J140" s="18" t="str">
        <f t="shared" si="12"/>
        <v>USD</v>
      </c>
      <c r="K140" s="18" t="str">
        <f t="shared" si="13"/>
        <v>40855USD</v>
      </c>
      <c r="L140" s="18" t="str">
        <f t="shared" si="14"/>
        <v>40855NOK</v>
      </c>
      <c r="M140" s="22">
        <v>7875.0000000002428</v>
      </c>
      <c r="N140" s="47">
        <f t="shared" si="15"/>
        <v>44102.757364512887</v>
      </c>
      <c r="O140" s="55">
        <v>40855</v>
      </c>
      <c r="P140" s="54">
        <v>0</v>
      </c>
      <c r="Q140" s="54" t="s">
        <v>65</v>
      </c>
      <c r="R140" s="54">
        <v>163</v>
      </c>
      <c r="S140" s="54" t="s">
        <v>71</v>
      </c>
      <c r="T140" s="54">
        <v>44102.7573645128</v>
      </c>
      <c r="U140" s="54" t="s">
        <v>67</v>
      </c>
      <c r="V140" s="54" t="s">
        <v>68</v>
      </c>
      <c r="W140" s="54" t="s">
        <v>14</v>
      </c>
      <c r="X140" s="54" t="s">
        <v>15</v>
      </c>
      <c r="Y140" s="49">
        <f t="shared" si="16"/>
        <v>0</v>
      </c>
    </row>
    <row r="141" spans="8:25" x14ac:dyDescent="0.25">
      <c r="H141" s="19">
        <v>40856</v>
      </c>
      <c r="I141" s="20" t="s">
        <v>15</v>
      </c>
      <c r="J141" s="18" t="str">
        <f t="shared" si="12"/>
        <v>USD</v>
      </c>
      <c r="K141" s="18" t="str">
        <f t="shared" si="13"/>
        <v>40856USD</v>
      </c>
      <c r="L141" s="18" t="str">
        <f t="shared" si="14"/>
        <v>40856NOK</v>
      </c>
      <c r="M141" s="23">
        <v>-38375.000000000211</v>
      </c>
      <c r="N141" s="47">
        <f t="shared" si="15"/>
        <v>-220527.38454625534</v>
      </c>
      <c r="O141" s="55">
        <v>40856</v>
      </c>
      <c r="P141" s="54">
        <v>0</v>
      </c>
      <c r="Q141" s="54" t="s">
        <v>65</v>
      </c>
      <c r="R141" s="54">
        <v>163</v>
      </c>
      <c r="S141" s="54" t="s">
        <v>71</v>
      </c>
      <c r="T141" s="54">
        <v>-220527.38454625601</v>
      </c>
      <c r="U141" s="54" t="s">
        <v>67</v>
      </c>
      <c r="V141" s="54" t="s">
        <v>68</v>
      </c>
      <c r="W141" s="54" t="s">
        <v>14</v>
      </c>
      <c r="X141" s="54" t="s">
        <v>15</v>
      </c>
      <c r="Y141" s="49">
        <f t="shared" si="16"/>
        <v>0</v>
      </c>
    </row>
    <row r="142" spans="8:25" x14ac:dyDescent="0.25">
      <c r="H142" s="17">
        <v>40857</v>
      </c>
      <c r="I142" s="18" t="s">
        <v>15</v>
      </c>
      <c r="J142" s="18" t="str">
        <f t="shared" si="12"/>
        <v>USD</v>
      </c>
      <c r="K142" s="18" t="str">
        <f t="shared" si="13"/>
        <v>40857USD</v>
      </c>
      <c r="L142" s="18" t="str">
        <f t="shared" si="14"/>
        <v>40857NOK</v>
      </c>
      <c r="M142" s="22">
        <v>6875.0000000000755</v>
      </c>
      <c r="N142" s="47">
        <f t="shared" si="15"/>
        <v>39234.249889851038</v>
      </c>
      <c r="O142" s="55">
        <v>40857</v>
      </c>
      <c r="P142" s="54">
        <v>0</v>
      </c>
      <c r="Q142" s="54" t="s">
        <v>65</v>
      </c>
      <c r="R142" s="54">
        <v>163</v>
      </c>
      <c r="S142" s="54" t="s">
        <v>71</v>
      </c>
      <c r="T142" s="54">
        <v>39234.249889850602</v>
      </c>
      <c r="U142" s="54" t="s">
        <v>67</v>
      </c>
      <c r="V142" s="54" t="s">
        <v>68</v>
      </c>
      <c r="W142" s="54" t="s">
        <v>14</v>
      </c>
      <c r="X142" s="54" t="s">
        <v>15</v>
      </c>
      <c r="Y142" s="49">
        <f t="shared" si="16"/>
        <v>0</v>
      </c>
    </row>
    <row r="143" spans="8:25" x14ac:dyDescent="0.25">
      <c r="H143" s="19">
        <v>40858</v>
      </c>
      <c r="I143" s="20" t="s">
        <v>15</v>
      </c>
      <c r="J143" s="18" t="str">
        <f t="shared" si="12"/>
        <v>USD</v>
      </c>
      <c r="K143" s="18" t="str">
        <f t="shared" si="13"/>
        <v>40858USD</v>
      </c>
      <c r="L143" s="18" t="str">
        <f t="shared" si="14"/>
        <v>40858NOK</v>
      </c>
      <c r="M143" s="23">
        <v>14125.000000000109</v>
      </c>
      <c r="N143" s="47">
        <f t="shared" si="15"/>
        <v>79958.799719811024</v>
      </c>
      <c r="O143" s="55">
        <v>40858</v>
      </c>
      <c r="P143" s="54">
        <v>0</v>
      </c>
      <c r="Q143" s="54" t="s">
        <v>65</v>
      </c>
      <c r="R143" s="54">
        <v>163</v>
      </c>
      <c r="S143" s="54" t="s">
        <v>71</v>
      </c>
      <c r="T143" s="54">
        <v>79958.799719810399</v>
      </c>
      <c r="U143" s="54" t="s">
        <v>67</v>
      </c>
      <c r="V143" s="54" t="s">
        <v>68</v>
      </c>
      <c r="W143" s="54" t="s">
        <v>14</v>
      </c>
      <c r="X143" s="54" t="s">
        <v>15</v>
      </c>
      <c r="Y143" s="49">
        <f t="shared" si="16"/>
        <v>0</v>
      </c>
    </row>
    <row r="144" spans="8:25" x14ac:dyDescent="0.25">
      <c r="H144" s="17">
        <v>40861</v>
      </c>
      <c r="I144" s="18" t="s">
        <v>15</v>
      </c>
      <c r="J144" s="18" t="str">
        <f t="shared" si="12"/>
        <v>USD</v>
      </c>
      <c r="K144" s="18" t="str">
        <f t="shared" si="13"/>
        <v>40861USD</v>
      </c>
      <c r="L144" s="18" t="str">
        <f t="shared" si="14"/>
        <v>40861NOK</v>
      </c>
      <c r="M144" s="22">
        <v>-5750.0000000001992</v>
      </c>
      <c r="N144" s="47">
        <f t="shared" si="15"/>
        <v>-32704.275190831391</v>
      </c>
      <c r="O144" s="55">
        <v>40861</v>
      </c>
      <c r="P144" s="54">
        <v>0</v>
      </c>
      <c r="Q144" s="54" t="s">
        <v>69</v>
      </c>
      <c r="R144" s="54">
        <v>163</v>
      </c>
      <c r="S144" s="54" t="s">
        <v>71</v>
      </c>
      <c r="T144" s="54">
        <v>-32704.2751908303</v>
      </c>
      <c r="U144" s="54" t="s">
        <v>67</v>
      </c>
      <c r="V144" s="54" t="s">
        <v>68</v>
      </c>
      <c r="W144" s="54" t="s">
        <v>14</v>
      </c>
      <c r="X144" s="54" t="s">
        <v>15</v>
      </c>
      <c r="Y144" s="49">
        <f t="shared" si="16"/>
        <v>0</v>
      </c>
    </row>
    <row r="145" spans="8:25" x14ac:dyDescent="0.25">
      <c r="H145" s="19">
        <v>40827</v>
      </c>
      <c r="I145" s="20" t="s">
        <v>16</v>
      </c>
      <c r="J145" s="18" t="str">
        <f t="shared" si="12"/>
        <v>USD</v>
      </c>
      <c r="K145" s="18" t="str">
        <f t="shared" si="13"/>
        <v>40827USD</v>
      </c>
      <c r="L145" s="18" t="str">
        <f t="shared" si="14"/>
        <v>40827NOK</v>
      </c>
      <c r="M145" s="23">
        <v>120750.00000000003</v>
      </c>
      <c r="N145" s="47">
        <f t="shared" si="15"/>
        <v>691052.25598812068</v>
      </c>
      <c r="O145" s="55">
        <v>40827</v>
      </c>
      <c r="P145" s="54">
        <v>0</v>
      </c>
      <c r="Q145" s="54" t="s">
        <v>65</v>
      </c>
      <c r="R145" s="54">
        <v>163</v>
      </c>
      <c r="S145" s="54" t="s">
        <v>71</v>
      </c>
      <c r="T145" s="54">
        <v>691052.25598811998</v>
      </c>
      <c r="U145" s="54" t="s">
        <v>67</v>
      </c>
      <c r="V145" s="54" t="s">
        <v>68</v>
      </c>
      <c r="W145" s="54" t="s">
        <v>14</v>
      </c>
      <c r="X145" s="54" t="s">
        <v>16</v>
      </c>
      <c r="Y145" s="49">
        <f t="shared" si="16"/>
        <v>0</v>
      </c>
    </row>
    <row r="146" spans="8:25" x14ac:dyDescent="0.25">
      <c r="H146" s="17">
        <v>40828</v>
      </c>
      <c r="I146" s="18" t="s">
        <v>16</v>
      </c>
      <c r="J146" s="18" t="str">
        <f t="shared" si="12"/>
        <v>USD</v>
      </c>
      <c r="K146" s="18" t="str">
        <f t="shared" si="13"/>
        <v>40828USD</v>
      </c>
      <c r="L146" s="18" t="str">
        <f t="shared" si="14"/>
        <v>40828NOK</v>
      </c>
      <c r="M146" s="22">
        <v>-21625.000000000116</v>
      </c>
      <c r="N146" s="47">
        <f t="shared" si="15"/>
        <v>-122182.04767420421</v>
      </c>
      <c r="O146" s="55">
        <v>40828</v>
      </c>
      <c r="P146" s="54">
        <v>0</v>
      </c>
      <c r="Q146" s="54" t="s">
        <v>65</v>
      </c>
      <c r="R146" s="54">
        <v>163</v>
      </c>
      <c r="S146" s="54" t="s">
        <v>71</v>
      </c>
      <c r="T146" s="54">
        <v>-122182.047674203</v>
      </c>
      <c r="U146" s="54" t="s">
        <v>67</v>
      </c>
      <c r="V146" s="54" t="s">
        <v>68</v>
      </c>
      <c r="W146" s="54" t="s">
        <v>14</v>
      </c>
      <c r="X146" s="54" t="s">
        <v>16</v>
      </c>
      <c r="Y146" s="49">
        <f t="shared" si="16"/>
        <v>0</v>
      </c>
    </row>
    <row r="147" spans="8:25" x14ac:dyDescent="0.25">
      <c r="H147" s="19">
        <v>40829</v>
      </c>
      <c r="I147" s="20" t="s">
        <v>16</v>
      </c>
      <c r="J147" s="18" t="str">
        <f t="shared" si="12"/>
        <v>USD</v>
      </c>
      <c r="K147" s="18" t="str">
        <f t="shared" si="13"/>
        <v>40829USD</v>
      </c>
      <c r="L147" s="18" t="str">
        <f t="shared" si="14"/>
        <v>40829NOK</v>
      </c>
      <c r="M147" s="23">
        <v>8125.0000000002156</v>
      </c>
      <c r="N147" s="47">
        <f t="shared" si="15"/>
        <v>45933.062881232589</v>
      </c>
      <c r="O147" s="55">
        <v>40829</v>
      </c>
      <c r="P147" s="54">
        <v>0</v>
      </c>
      <c r="Q147" s="54" t="s">
        <v>65</v>
      </c>
      <c r="R147" s="54">
        <v>163</v>
      </c>
      <c r="S147" s="54" t="s">
        <v>71</v>
      </c>
      <c r="T147" s="54">
        <v>45933.062881232698</v>
      </c>
      <c r="U147" s="54" t="s">
        <v>67</v>
      </c>
      <c r="V147" s="54" t="s">
        <v>68</v>
      </c>
      <c r="W147" s="54" t="s">
        <v>14</v>
      </c>
      <c r="X147" s="54" t="s">
        <v>16</v>
      </c>
      <c r="Y147" s="49">
        <f t="shared" si="16"/>
        <v>0</v>
      </c>
    </row>
    <row r="148" spans="8:25" x14ac:dyDescent="0.25">
      <c r="H148" s="17">
        <v>40830</v>
      </c>
      <c r="I148" s="18" t="s">
        <v>16</v>
      </c>
      <c r="J148" s="18" t="str">
        <f t="shared" si="12"/>
        <v>USD</v>
      </c>
      <c r="K148" s="18" t="str">
        <f t="shared" si="13"/>
        <v>40830USD</v>
      </c>
      <c r="L148" s="18" t="str">
        <f t="shared" si="14"/>
        <v>40830NOK</v>
      </c>
      <c r="M148" s="22">
        <v>-20375.000000000255</v>
      </c>
      <c r="N148" s="47">
        <f t="shared" si="15"/>
        <v>-113725.16256871021</v>
      </c>
      <c r="O148" s="55">
        <v>40830</v>
      </c>
      <c r="P148" s="54">
        <v>0</v>
      </c>
      <c r="Q148" s="54" t="s">
        <v>65</v>
      </c>
      <c r="R148" s="54">
        <v>163</v>
      </c>
      <c r="S148" s="54" t="s">
        <v>71</v>
      </c>
      <c r="T148" s="54">
        <v>-113725.16256871101</v>
      </c>
      <c r="U148" s="54" t="s">
        <v>67</v>
      </c>
      <c r="V148" s="54" t="s">
        <v>68</v>
      </c>
      <c r="W148" s="54" t="s">
        <v>14</v>
      </c>
      <c r="X148" s="54" t="s">
        <v>16</v>
      </c>
      <c r="Y148" s="49">
        <f t="shared" si="16"/>
        <v>0</v>
      </c>
    </row>
    <row r="149" spans="8:25" x14ac:dyDescent="0.25">
      <c r="H149" s="19">
        <v>40833</v>
      </c>
      <c r="I149" s="20" t="s">
        <v>16</v>
      </c>
      <c r="J149" s="18" t="str">
        <f t="shared" si="12"/>
        <v>USD</v>
      </c>
      <c r="K149" s="18" t="str">
        <f t="shared" si="13"/>
        <v>40833USD</v>
      </c>
      <c r="L149" s="18" t="str">
        <f t="shared" si="14"/>
        <v>40833NOK</v>
      </c>
      <c r="M149" s="23">
        <v>9750.0000000000364</v>
      </c>
      <c r="N149" s="47">
        <f t="shared" si="15"/>
        <v>54702.152403281114</v>
      </c>
      <c r="O149" s="55">
        <v>40833</v>
      </c>
      <c r="P149" s="54">
        <v>0</v>
      </c>
      <c r="Q149" s="54" t="s">
        <v>65</v>
      </c>
      <c r="R149" s="54">
        <v>163</v>
      </c>
      <c r="S149" s="54" t="s">
        <v>71</v>
      </c>
      <c r="T149" s="54">
        <v>54702.152403282198</v>
      </c>
      <c r="U149" s="54" t="s">
        <v>67</v>
      </c>
      <c r="V149" s="54" t="s">
        <v>68</v>
      </c>
      <c r="W149" s="54" t="s">
        <v>14</v>
      </c>
      <c r="X149" s="54" t="s">
        <v>16</v>
      </c>
      <c r="Y149" s="49">
        <f t="shared" si="16"/>
        <v>0</v>
      </c>
    </row>
    <row r="150" spans="8:25" x14ac:dyDescent="0.25">
      <c r="H150" s="17">
        <v>40834</v>
      </c>
      <c r="I150" s="18" t="s">
        <v>16</v>
      </c>
      <c r="J150" s="18" t="str">
        <f t="shared" si="12"/>
        <v>USD</v>
      </c>
      <c r="K150" s="18" t="str">
        <f t="shared" si="13"/>
        <v>40834USD</v>
      </c>
      <c r="L150" s="18" t="str">
        <f t="shared" si="14"/>
        <v>40834NOK</v>
      </c>
      <c r="M150" s="22">
        <v>11375.000000000135</v>
      </c>
      <c r="N150" s="47">
        <f t="shared" si="15"/>
        <v>64347.806215286961</v>
      </c>
      <c r="O150" s="55">
        <v>40834</v>
      </c>
      <c r="P150" s="54">
        <v>0</v>
      </c>
      <c r="Q150" s="54" t="s">
        <v>65</v>
      </c>
      <c r="R150" s="54">
        <v>163</v>
      </c>
      <c r="S150" s="54" t="s">
        <v>71</v>
      </c>
      <c r="T150" s="54">
        <v>64347.806215286197</v>
      </c>
      <c r="U150" s="54" t="s">
        <v>67</v>
      </c>
      <c r="V150" s="54" t="s">
        <v>68</v>
      </c>
      <c r="W150" s="54" t="s">
        <v>14</v>
      </c>
      <c r="X150" s="54" t="s">
        <v>16</v>
      </c>
      <c r="Y150" s="49">
        <f t="shared" si="16"/>
        <v>0</v>
      </c>
    </row>
    <row r="151" spans="8:25" x14ac:dyDescent="0.25">
      <c r="H151" s="19">
        <v>40835</v>
      </c>
      <c r="I151" s="20" t="s">
        <v>16</v>
      </c>
      <c r="J151" s="18" t="str">
        <f t="shared" si="12"/>
        <v>USD</v>
      </c>
      <c r="K151" s="18" t="str">
        <f t="shared" si="13"/>
        <v>40835USD</v>
      </c>
      <c r="L151" s="18" t="str">
        <f t="shared" si="14"/>
        <v>40835NOK</v>
      </c>
      <c r="M151" s="23">
        <v>-14000.000000000124</v>
      </c>
      <c r="N151" s="47">
        <f t="shared" si="15"/>
        <v>-78402.824465460682</v>
      </c>
      <c r="O151" s="55">
        <v>40835</v>
      </c>
      <c r="P151" s="54">
        <v>0</v>
      </c>
      <c r="Q151" s="54" t="s">
        <v>65</v>
      </c>
      <c r="R151" s="54">
        <v>163</v>
      </c>
      <c r="S151" s="54" t="s">
        <v>71</v>
      </c>
      <c r="T151" s="54">
        <v>-78402.824465459998</v>
      </c>
      <c r="U151" s="54" t="s">
        <v>67</v>
      </c>
      <c r="V151" s="54" t="s">
        <v>68</v>
      </c>
      <c r="W151" s="54" t="s">
        <v>14</v>
      </c>
      <c r="X151" s="54" t="s">
        <v>16</v>
      </c>
      <c r="Y151" s="49">
        <f t="shared" si="16"/>
        <v>0</v>
      </c>
    </row>
    <row r="152" spans="8:25" x14ac:dyDescent="0.25">
      <c r="H152" s="17">
        <v>40836</v>
      </c>
      <c r="I152" s="18" t="s">
        <v>16</v>
      </c>
      <c r="J152" s="18" t="str">
        <f t="shared" si="12"/>
        <v>USD</v>
      </c>
      <c r="K152" s="18" t="str">
        <f t="shared" si="13"/>
        <v>40836USD</v>
      </c>
      <c r="L152" s="18" t="str">
        <f t="shared" si="14"/>
        <v>40836NOK</v>
      </c>
      <c r="M152" s="22">
        <v>8750.0000000001473</v>
      </c>
      <c r="N152" s="47">
        <f t="shared" si="15"/>
        <v>49107.643493611344</v>
      </c>
      <c r="O152" s="55">
        <v>40836</v>
      </c>
      <c r="P152" s="54">
        <v>0</v>
      </c>
      <c r="Q152" s="54" t="s">
        <v>65</v>
      </c>
      <c r="R152" s="54">
        <v>163</v>
      </c>
      <c r="S152" s="54" t="s">
        <v>71</v>
      </c>
      <c r="T152" s="54">
        <v>49107.6434936105</v>
      </c>
      <c r="U152" s="54" t="s">
        <v>67</v>
      </c>
      <c r="V152" s="54" t="s">
        <v>68</v>
      </c>
      <c r="W152" s="54" t="s">
        <v>14</v>
      </c>
      <c r="X152" s="54" t="s">
        <v>16</v>
      </c>
      <c r="Y152" s="49">
        <f t="shared" si="16"/>
        <v>0</v>
      </c>
    </row>
    <row r="153" spans="8:25" x14ac:dyDescent="0.25">
      <c r="H153" s="19">
        <v>40837</v>
      </c>
      <c r="I153" s="20" t="s">
        <v>16</v>
      </c>
      <c r="J153" s="18" t="str">
        <f t="shared" si="12"/>
        <v>USD</v>
      </c>
      <c r="K153" s="18" t="str">
        <f t="shared" si="13"/>
        <v>40837USD</v>
      </c>
      <c r="L153" s="18" t="str">
        <f t="shared" si="14"/>
        <v>40837NOK</v>
      </c>
      <c r="M153" s="23">
        <v>-17749.999999999989</v>
      </c>
      <c r="N153" s="47">
        <f t="shared" si="15"/>
        <v>-98651.839673519004</v>
      </c>
      <c r="O153" s="55">
        <v>40837</v>
      </c>
      <c r="P153" s="54">
        <v>0</v>
      </c>
      <c r="Q153" s="54" t="s">
        <v>65</v>
      </c>
      <c r="R153" s="54">
        <v>163</v>
      </c>
      <c r="S153" s="54" t="s">
        <v>71</v>
      </c>
      <c r="T153" s="54">
        <v>-98651.839673519105</v>
      </c>
      <c r="U153" s="54" t="s">
        <v>67</v>
      </c>
      <c r="V153" s="54" t="s">
        <v>68</v>
      </c>
      <c r="W153" s="54" t="s">
        <v>14</v>
      </c>
      <c r="X153" s="54" t="s">
        <v>16</v>
      </c>
      <c r="Y153" s="49">
        <f t="shared" si="16"/>
        <v>0</v>
      </c>
    </row>
    <row r="154" spans="8:25" x14ac:dyDescent="0.25">
      <c r="H154" s="17">
        <v>40840</v>
      </c>
      <c r="I154" s="18" t="s">
        <v>16</v>
      </c>
      <c r="J154" s="18" t="str">
        <f t="shared" si="12"/>
        <v>USD</v>
      </c>
      <c r="K154" s="18" t="str">
        <f t="shared" si="13"/>
        <v>40840USD</v>
      </c>
      <c r="L154" s="18" t="str">
        <f t="shared" si="14"/>
        <v>40840NOK</v>
      </c>
      <c r="M154" s="22">
        <v>6374.9999999998527</v>
      </c>
      <c r="N154" s="47">
        <f t="shared" si="15"/>
        <v>35476.236999034067</v>
      </c>
      <c r="O154" s="55">
        <v>40840</v>
      </c>
      <c r="P154" s="54">
        <v>0</v>
      </c>
      <c r="Q154" s="54" t="s">
        <v>65</v>
      </c>
      <c r="R154" s="54">
        <v>163</v>
      </c>
      <c r="S154" s="54" t="s">
        <v>71</v>
      </c>
      <c r="T154" s="54">
        <v>35476.236999034903</v>
      </c>
      <c r="U154" s="54" t="s">
        <v>67</v>
      </c>
      <c r="V154" s="54" t="s">
        <v>68</v>
      </c>
      <c r="W154" s="54" t="s">
        <v>14</v>
      </c>
      <c r="X154" s="54" t="s">
        <v>16</v>
      </c>
      <c r="Y154" s="49">
        <f t="shared" si="16"/>
        <v>0</v>
      </c>
    </row>
    <row r="155" spans="8:25" x14ac:dyDescent="0.25">
      <c r="H155" s="19">
        <v>40841</v>
      </c>
      <c r="I155" s="20" t="s">
        <v>16</v>
      </c>
      <c r="J155" s="18" t="str">
        <f t="shared" si="12"/>
        <v>USD</v>
      </c>
      <c r="K155" s="18" t="str">
        <f t="shared" si="13"/>
        <v>40841USD</v>
      </c>
      <c r="L155" s="18" t="str">
        <f t="shared" si="14"/>
        <v>40841NOK</v>
      </c>
      <c r="M155" s="23">
        <v>-10874.999999999913</v>
      </c>
      <c r="N155" s="47">
        <f t="shared" si="15"/>
        <v>-60081.111699342204</v>
      </c>
      <c r="O155" s="55">
        <v>40841</v>
      </c>
      <c r="P155" s="54">
        <v>0</v>
      </c>
      <c r="Q155" s="54" t="s">
        <v>65</v>
      </c>
      <c r="R155" s="54">
        <v>163</v>
      </c>
      <c r="S155" s="54" t="s">
        <v>71</v>
      </c>
      <c r="T155" s="54">
        <v>-60081.111699342699</v>
      </c>
      <c r="U155" s="54" t="s">
        <v>67</v>
      </c>
      <c r="V155" s="54" t="s">
        <v>68</v>
      </c>
      <c r="W155" s="54" t="s">
        <v>14</v>
      </c>
      <c r="X155" s="54" t="s">
        <v>16</v>
      </c>
      <c r="Y155" s="49">
        <f t="shared" si="16"/>
        <v>0</v>
      </c>
    </row>
    <row r="156" spans="8:25" x14ac:dyDescent="0.25">
      <c r="H156" s="17">
        <v>40842</v>
      </c>
      <c r="I156" s="18" t="s">
        <v>16</v>
      </c>
      <c r="J156" s="18" t="str">
        <f t="shared" si="12"/>
        <v>USD</v>
      </c>
      <c r="K156" s="18" t="str">
        <f t="shared" si="13"/>
        <v>40842USD</v>
      </c>
      <c r="L156" s="18" t="str">
        <f t="shared" si="14"/>
        <v>40842NOK</v>
      </c>
      <c r="M156" s="22">
        <v>-5124.9999999999909</v>
      </c>
      <c r="N156" s="47">
        <f t="shared" si="15"/>
        <v>-28177.069902419993</v>
      </c>
      <c r="O156" s="55">
        <v>40842</v>
      </c>
      <c r="P156" s="54">
        <v>0</v>
      </c>
      <c r="Q156" s="54" t="s">
        <v>65</v>
      </c>
      <c r="R156" s="54">
        <v>163</v>
      </c>
      <c r="S156" s="54" t="s">
        <v>71</v>
      </c>
      <c r="T156" s="54">
        <v>-28177.06990242</v>
      </c>
      <c r="U156" s="54" t="s">
        <v>67</v>
      </c>
      <c r="V156" s="54" t="s">
        <v>68</v>
      </c>
      <c r="W156" s="54" t="s">
        <v>14</v>
      </c>
      <c r="X156" s="54" t="s">
        <v>16</v>
      </c>
      <c r="Y156" s="49">
        <f t="shared" si="16"/>
        <v>0</v>
      </c>
    </row>
    <row r="157" spans="8:25" x14ac:dyDescent="0.25">
      <c r="H157" s="19">
        <v>40843</v>
      </c>
      <c r="I157" s="20" t="s">
        <v>16</v>
      </c>
      <c r="J157" s="18" t="str">
        <f t="shared" si="12"/>
        <v>USD</v>
      </c>
      <c r="K157" s="18" t="str">
        <f t="shared" si="13"/>
        <v>40843USD</v>
      </c>
      <c r="L157" s="18" t="str">
        <f t="shared" si="14"/>
        <v>40843NOK</v>
      </c>
      <c r="M157" s="23">
        <v>-22625.000000000007</v>
      </c>
      <c r="N157" s="47">
        <f t="shared" si="15"/>
        <v>-122855.07500846744</v>
      </c>
      <c r="O157" s="55">
        <v>40843</v>
      </c>
      <c r="P157" s="54">
        <v>0</v>
      </c>
      <c r="Q157" s="54" t="s">
        <v>65</v>
      </c>
      <c r="R157" s="54">
        <v>163</v>
      </c>
      <c r="S157" s="54" t="s">
        <v>71</v>
      </c>
      <c r="T157" s="54">
        <v>-122855.075008467</v>
      </c>
      <c r="U157" s="54" t="s">
        <v>67</v>
      </c>
      <c r="V157" s="54" t="s">
        <v>68</v>
      </c>
      <c r="W157" s="54" t="s">
        <v>14</v>
      </c>
      <c r="X157" s="54" t="s">
        <v>16</v>
      </c>
      <c r="Y157" s="49">
        <f t="shared" si="16"/>
        <v>0</v>
      </c>
    </row>
    <row r="158" spans="8:25" x14ac:dyDescent="0.25">
      <c r="H158" s="17">
        <v>40844</v>
      </c>
      <c r="I158" s="18" t="s">
        <v>16</v>
      </c>
      <c r="J158" s="18" t="str">
        <f t="shared" si="12"/>
        <v>USD</v>
      </c>
      <c r="K158" s="18" t="str">
        <f t="shared" si="13"/>
        <v>40844USD</v>
      </c>
      <c r="L158" s="18" t="str">
        <f t="shared" si="14"/>
        <v>40844NOK</v>
      </c>
      <c r="M158" s="22">
        <v>-1875.0000000000709</v>
      </c>
      <c r="N158" s="47">
        <f t="shared" si="15"/>
        <v>-10164.562314749148</v>
      </c>
      <c r="O158" s="55">
        <v>40844</v>
      </c>
      <c r="P158" s="54">
        <v>0</v>
      </c>
      <c r="Q158" s="54" t="s">
        <v>65</v>
      </c>
      <c r="R158" s="54">
        <v>163</v>
      </c>
      <c r="S158" s="54" t="s">
        <v>71</v>
      </c>
      <c r="T158" s="54">
        <v>-10164.5623147488</v>
      </c>
      <c r="U158" s="54" t="s">
        <v>67</v>
      </c>
      <c r="V158" s="54" t="s">
        <v>68</v>
      </c>
      <c r="W158" s="54" t="s">
        <v>14</v>
      </c>
      <c r="X158" s="54" t="s">
        <v>16</v>
      </c>
      <c r="Y158" s="49">
        <f t="shared" si="16"/>
        <v>0</v>
      </c>
    </row>
    <row r="159" spans="8:25" x14ac:dyDescent="0.25">
      <c r="H159" s="19">
        <v>40847</v>
      </c>
      <c r="I159" s="20" t="s">
        <v>16</v>
      </c>
      <c r="J159" s="18" t="str">
        <f t="shared" si="12"/>
        <v>USD</v>
      </c>
      <c r="K159" s="18" t="str">
        <f t="shared" si="13"/>
        <v>40847USD</v>
      </c>
      <c r="L159" s="18" t="str">
        <f t="shared" si="14"/>
        <v>40847NOK</v>
      </c>
      <c r="M159" s="23">
        <v>19375.000000000087</v>
      </c>
      <c r="N159" s="47">
        <f t="shared" si="15"/>
        <v>106545.06191611337</v>
      </c>
      <c r="O159" s="55">
        <v>40847</v>
      </c>
      <c r="P159" s="54">
        <v>0</v>
      </c>
      <c r="Q159" s="54" t="s">
        <v>65</v>
      </c>
      <c r="R159" s="54">
        <v>163</v>
      </c>
      <c r="S159" s="54" t="s">
        <v>71</v>
      </c>
      <c r="T159" s="54">
        <v>106545.061916113</v>
      </c>
      <c r="U159" s="54" t="s">
        <v>67</v>
      </c>
      <c r="V159" s="54" t="s">
        <v>68</v>
      </c>
      <c r="W159" s="54" t="s">
        <v>14</v>
      </c>
      <c r="X159" s="54" t="s">
        <v>16</v>
      </c>
      <c r="Y159" s="49">
        <f t="shared" si="16"/>
        <v>0</v>
      </c>
    </row>
    <row r="160" spans="8:25" x14ac:dyDescent="0.25">
      <c r="H160" s="17">
        <v>40848</v>
      </c>
      <c r="I160" s="18" t="s">
        <v>16</v>
      </c>
      <c r="J160" s="18" t="str">
        <f t="shared" si="12"/>
        <v>USD</v>
      </c>
      <c r="K160" s="18" t="str">
        <f t="shared" si="13"/>
        <v>40848USD</v>
      </c>
      <c r="L160" s="18" t="str">
        <f t="shared" si="14"/>
        <v>40848NOK</v>
      </c>
      <c r="M160" s="22">
        <v>40374.999999999993</v>
      </c>
      <c r="N160" s="47">
        <f t="shared" si="15"/>
        <v>228647.66266942045</v>
      </c>
      <c r="O160" s="55">
        <v>40848</v>
      </c>
      <c r="P160" s="54">
        <v>0</v>
      </c>
      <c r="Q160" s="54" t="s">
        <v>65</v>
      </c>
      <c r="R160" s="54">
        <v>163</v>
      </c>
      <c r="S160" s="54" t="s">
        <v>71</v>
      </c>
      <c r="T160" s="54">
        <v>228647.66266942001</v>
      </c>
      <c r="U160" s="54" t="s">
        <v>67</v>
      </c>
      <c r="V160" s="54" t="s">
        <v>68</v>
      </c>
      <c r="W160" s="54" t="s">
        <v>14</v>
      </c>
      <c r="X160" s="54" t="s">
        <v>16</v>
      </c>
      <c r="Y160" s="49">
        <f t="shared" si="16"/>
        <v>0</v>
      </c>
    </row>
    <row r="161" spans="8:25" x14ac:dyDescent="0.25">
      <c r="H161" s="19">
        <v>40849</v>
      </c>
      <c r="I161" s="20" t="s">
        <v>16</v>
      </c>
      <c r="J161" s="18" t="str">
        <f t="shared" si="12"/>
        <v>USD</v>
      </c>
      <c r="K161" s="18" t="str">
        <f t="shared" si="13"/>
        <v>40849USD</v>
      </c>
      <c r="L161" s="18" t="str">
        <f t="shared" si="14"/>
        <v>40849NOK</v>
      </c>
      <c r="M161" s="23">
        <v>-13499.999999999902</v>
      </c>
      <c r="N161" s="47">
        <f t="shared" si="15"/>
        <v>-76048.199057578502</v>
      </c>
      <c r="O161" s="55">
        <v>40849</v>
      </c>
      <c r="P161" s="54">
        <v>0</v>
      </c>
      <c r="Q161" s="54" t="s">
        <v>65</v>
      </c>
      <c r="R161" s="54">
        <v>163</v>
      </c>
      <c r="S161" s="54" t="s">
        <v>71</v>
      </c>
      <c r="T161" s="54">
        <v>-76048.199057577702</v>
      </c>
      <c r="U161" s="54" t="s">
        <v>67</v>
      </c>
      <c r="V161" s="54" t="s">
        <v>68</v>
      </c>
      <c r="W161" s="54" t="s">
        <v>14</v>
      </c>
      <c r="X161" s="54" t="s">
        <v>16</v>
      </c>
      <c r="Y161" s="49">
        <f t="shared" si="16"/>
        <v>0</v>
      </c>
    </row>
    <row r="162" spans="8:25" x14ac:dyDescent="0.25">
      <c r="H162" s="17">
        <v>40850</v>
      </c>
      <c r="I162" s="18" t="s">
        <v>16</v>
      </c>
      <c r="J162" s="18" t="str">
        <f t="shared" si="12"/>
        <v>USD</v>
      </c>
      <c r="K162" s="18" t="str">
        <f t="shared" si="13"/>
        <v>40850USD</v>
      </c>
      <c r="L162" s="18" t="str">
        <f t="shared" si="14"/>
        <v>40850NOK</v>
      </c>
      <c r="M162" s="22">
        <v>2374.9999999997385</v>
      </c>
      <c r="N162" s="47">
        <f t="shared" si="15"/>
        <v>13320.305854080651</v>
      </c>
      <c r="O162" s="55">
        <v>40850</v>
      </c>
      <c r="P162" s="54">
        <v>0</v>
      </c>
      <c r="Q162" s="54" t="s">
        <v>65</v>
      </c>
      <c r="R162" s="54">
        <v>163</v>
      </c>
      <c r="S162" s="54" t="s">
        <v>71</v>
      </c>
      <c r="T162" s="54">
        <v>13320.305854079499</v>
      </c>
      <c r="U162" s="54" t="s">
        <v>67</v>
      </c>
      <c r="V162" s="54" t="s">
        <v>68</v>
      </c>
      <c r="W162" s="54" t="s">
        <v>14</v>
      </c>
      <c r="X162" s="54" t="s">
        <v>16</v>
      </c>
      <c r="Y162" s="49">
        <f t="shared" si="16"/>
        <v>0</v>
      </c>
    </row>
    <row r="163" spans="8:25" x14ac:dyDescent="0.25">
      <c r="H163" s="19">
        <v>40851</v>
      </c>
      <c r="I163" s="20" t="s">
        <v>16</v>
      </c>
      <c r="J163" s="18" t="str">
        <f t="shared" si="12"/>
        <v>USD</v>
      </c>
      <c r="K163" s="18" t="str">
        <f t="shared" si="13"/>
        <v>40851USD</v>
      </c>
      <c r="L163" s="18" t="str">
        <f t="shared" si="14"/>
        <v>40851NOK</v>
      </c>
      <c r="M163" s="23">
        <v>4500.0000000000591</v>
      </c>
      <c r="N163" s="47">
        <f t="shared" si="15"/>
        <v>25427.729838113799</v>
      </c>
      <c r="O163" s="55">
        <v>40851</v>
      </c>
      <c r="P163" s="54">
        <v>0</v>
      </c>
      <c r="Q163" s="54" t="s">
        <v>65</v>
      </c>
      <c r="R163" s="54">
        <v>163</v>
      </c>
      <c r="S163" s="54" t="s">
        <v>71</v>
      </c>
      <c r="T163" s="54">
        <v>25427.729838114799</v>
      </c>
      <c r="U163" s="54" t="s">
        <v>67</v>
      </c>
      <c r="V163" s="54" t="s">
        <v>68</v>
      </c>
      <c r="W163" s="54" t="s">
        <v>14</v>
      </c>
      <c r="X163" s="54" t="s">
        <v>16</v>
      </c>
      <c r="Y163" s="49">
        <f t="shared" si="16"/>
        <v>0</v>
      </c>
    </row>
    <row r="164" spans="8:25" x14ac:dyDescent="0.25">
      <c r="H164" s="17">
        <v>40854</v>
      </c>
      <c r="I164" s="18" t="s">
        <v>16</v>
      </c>
      <c r="J164" s="18" t="str">
        <f t="shared" si="12"/>
        <v>USD</v>
      </c>
      <c r="K164" s="18" t="str">
        <f t="shared" si="13"/>
        <v>40854USD</v>
      </c>
      <c r="L164" s="18" t="str">
        <f t="shared" si="14"/>
        <v>40854NOK</v>
      </c>
      <c r="M164" s="22">
        <v>-4124.9999999998236</v>
      </c>
      <c r="N164" s="47">
        <f t="shared" si="15"/>
        <v>-23123.492984470809</v>
      </c>
      <c r="O164" s="55">
        <v>40854</v>
      </c>
      <c r="P164" s="54">
        <v>0</v>
      </c>
      <c r="Q164" s="54" t="s">
        <v>65</v>
      </c>
      <c r="R164" s="54">
        <v>163</v>
      </c>
      <c r="S164" s="54" t="s">
        <v>71</v>
      </c>
      <c r="T164" s="54">
        <v>-23123.492984471799</v>
      </c>
      <c r="U164" s="54" t="s">
        <v>67</v>
      </c>
      <c r="V164" s="54" t="s">
        <v>68</v>
      </c>
      <c r="W164" s="54" t="s">
        <v>14</v>
      </c>
      <c r="X164" s="54" t="s">
        <v>16</v>
      </c>
      <c r="Y164" s="49">
        <f t="shared" si="16"/>
        <v>0</v>
      </c>
    </row>
    <row r="165" spans="8:25" x14ac:dyDescent="0.25">
      <c r="H165" s="19">
        <v>40855</v>
      </c>
      <c r="I165" s="20" t="s">
        <v>16</v>
      </c>
      <c r="J165" s="18" t="str">
        <f t="shared" si="12"/>
        <v>USD</v>
      </c>
      <c r="K165" s="18" t="str">
        <f t="shared" si="13"/>
        <v>40855USD</v>
      </c>
      <c r="L165" s="18" t="str">
        <f t="shared" si="14"/>
        <v>40855NOK</v>
      </c>
      <c r="M165" s="23">
        <v>-7875.0000000002428</v>
      </c>
      <c r="N165" s="47">
        <f t="shared" si="15"/>
        <v>-44102.757364512887</v>
      </c>
      <c r="O165" s="55">
        <v>40855</v>
      </c>
      <c r="P165" s="54">
        <v>0</v>
      </c>
      <c r="Q165" s="54" t="s">
        <v>65</v>
      </c>
      <c r="R165" s="54">
        <v>163</v>
      </c>
      <c r="S165" s="54" t="s">
        <v>71</v>
      </c>
      <c r="T165" s="54">
        <v>-44102.7573645128</v>
      </c>
      <c r="U165" s="54" t="s">
        <v>67</v>
      </c>
      <c r="V165" s="54" t="s">
        <v>68</v>
      </c>
      <c r="W165" s="54" t="s">
        <v>14</v>
      </c>
      <c r="X165" s="54" t="s">
        <v>16</v>
      </c>
      <c r="Y165" s="49">
        <f t="shared" si="16"/>
        <v>0</v>
      </c>
    </row>
    <row r="166" spans="8:25" x14ac:dyDescent="0.25">
      <c r="H166" s="17">
        <v>40856</v>
      </c>
      <c r="I166" s="18" t="s">
        <v>16</v>
      </c>
      <c r="J166" s="18" t="str">
        <f t="shared" si="12"/>
        <v>USD</v>
      </c>
      <c r="K166" s="18" t="str">
        <f t="shared" si="13"/>
        <v>40856USD</v>
      </c>
      <c r="L166" s="18" t="str">
        <f t="shared" si="14"/>
        <v>40856NOK</v>
      </c>
      <c r="M166" s="22">
        <v>38375.000000000211</v>
      </c>
      <c r="N166" s="47">
        <f t="shared" si="15"/>
        <v>220527.38454625534</v>
      </c>
      <c r="O166" s="55">
        <v>40856</v>
      </c>
      <c r="P166" s="54">
        <v>0</v>
      </c>
      <c r="Q166" s="54" t="s">
        <v>65</v>
      </c>
      <c r="R166" s="54">
        <v>163</v>
      </c>
      <c r="S166" s="54" t="s">
        <v>71</v>
      </c>
      <c r="T166" s="54">
        <v>220527.38454625601</v>
      </c>
      <c r="U166" s="54" t="s">
        <v>67</v>
      </c>
      <c r="V166" s="54" t="s">
        <v>68</v>
      </c>
      <c r="W166" s="54" t="s">
        <v>14</v>
      </c>
      <c r="X166" s="54" t="s">
        <v>16</v>
      </c>
      <c r="Y166" s="49">
        <f t="shared" si="16"/>
        <v>0</v>
      </c>
    </row>
    <row r="167" spans="8:25" x14ac:dyDescent="0.25">
      <c r="H167" s="19">
        <v>40857</v>
      </c>
      <c r="I167" s="20" t="s">
        <v>16</v>
      </c>
      <c r="J167" s="18" t="str">
        <f t="shared" si="12"/>
        <v>USD</v>
      </c>
      <c r="K167" s="18" t="str">
        <f t="shared" si="13"/>
        <v>40857USD</v>
      </c>
      <c r="L167" s="18" t="str">
        <f t="shared" si="14"/>
        <v>40857NOK</v>
      </c>
      <c r="M167" s="23">
        <v>-6875.0000000000755</v>
      </c>
      <c r="N167" s="47">
        <f t="shared" si="15"/>
        <v>-39234.249889851038</v>
      </c>
      <c r="O167" s="55">
        <v>40857</v>
      </c>
      <c r="P167" s="54">
        <v>0</v>
      </c>
      <c r="Q167" s="54" t="s">
        <v>65</v>
      </c>
      <c r="R167" s="54">
        <v>163</v>
      </c>
      <c r="S167" s="54" t="s">
        <v>71</v>
      </c>
      <c r="T167" s="54">
        <v>-39234.249889850602</v>
      </c>
      <c r="U167" s="54" t="s">
        <v>67</v>
      </c>
      <c r="V167" s="54" t="s">
        <v>68</v>
      </c>
      <c r="W167" s="54" t="s">
        <v>14</v>
      </c>
      <c r="X167" s="54" t="s">
        <v>16</v>
      </c>
      <c r="Y167" s="49">
        <f t="shared" si="16"/>
        <v>0</v>
      </c>
    </row>
    <row r="168" spans="8:25" x14ac:dyDescent="0.25">
      <c r="H168" s="17">
        <v>40858</v>
      </c>
      <c r="I168" s="18" t="s">
        <v>16</v>
      </c>
      <c r="J168" s="18" t="str">
        <f t="shared" si="12"/>
        <v>USD</v>
      </c>
      <c r="K168" s="18" t="str">
        <f t="shared" si="13"/>
        <v>40858USD</v>
      </c>
      <c r="L168" s="18" t="str">
        <f t="shared" si="14"/>
        <v>40858NOK</v>
      </c>
      <c r="M168" s="22">
        <v>-14125.000000000109</v>
      </c>
      <c r="N168" s="47">
        <f t="shared" si="15"/>
        <v>-79958.799719811024</v>
      </c>
      <c r="O168" s="55">
        <v>40858</v>
      </c>
      <c r="P168" s="54">
        <v>0</v>
      </c>
      <c r="Q168" s="54" t="s">
        <v>65</v>
      </c>
      <c r="R168" s="54">
        <v>163</v>
      </c>
      <c r="S168" s="54" t="s">
        <v>71</v>
      </c>
      <c r="T168" s="54">
        <v>-79958.799719810399</v>
      </c>
      <c r="U168" s="54" t="s">
        <v>67</v>
      </c>
      <c r="V168" s="54" t="s">
        <v>68</v>
      </c>
      <c r="W168" s="54" t="s">
        <v>14</v>
      </c>
      <c r="X168" s="54" t="s">
        <v>16</v>
      </c>
      <c r="Y168" s="49">
        <f t="shared" si="16"/>
        <v>0</v>
      </c>
    </row>
    <row r="169" spans="8:25" x14ac:dyDescent="0.25">
      <c r="H169" s="19">
        <v>40861</v>
      </c>
      <c r="I169" s="20" t="s">
        <v>16</v>
      </c>
      <c r="J169" s="18" t="str">
        <f t="shared" si="12"/>
        <v>USD</v>
      </c>
      <c r="K169" s="18" t="str">
        <f t="shared" si="13"/>
        <v>40861USD</v>
      </c>
      <c r="L169" s="18" t="str">
        <f t="shared" si="14"/>
        <v>40861NOK</v>
      </c>
      <c r="M169" s="23">
        <v>5750.0000000001992</v>
      </c>
      <c r="N169" s="47">
        <f t="shared" si="15"/>
        <v>32704.275190831391</v>
      </c>
      <c r="O169" s="55">
        <v>40861</v>
      </c>
      <c r="P169" s="54">
        <v>0</v>
      </c>
      <c r="Q169" s="54" t="s">
        <v>69</v>
      </c>
      <c r="R169" s="54">
        <v>163</v>
      </c>
      <c r="S169" s="54" t="s">
        <v>71</v>
      </c>
      <c r="T169" s="54">
        <v>32704.2751908303</v>
      </c>
      <c r="U169" s="54" t="s">
        <v>67</v>
      </c>
      <c r="V169" s="54" t="s">
        <v>68</v>
      </c>
      <c r="W169" s="54" t="s">
        <v>14</v>
      </c>
      <c r="X169" s="54" t="s">
        <v>16</v>
      </c>
      <c r="Y169" s="49">
        <f t="shared" si="16"/>
        <v>0</v>
      </c>
    </row>
    <row r="170" spans="8:25" x14ac:dyDescent="0.25">
      <c r="H170" s="17">
        <v>40833</v>
      </c>
      <c r="I170" s="18" t="s">
        <v>17</v>
      </c>
      <c r="J170" s="18" t="str">
        <f t="shared" si="12"/>
        <v>USD</v>
      </c>
      <c r="K170" s="18" t="str">
        <f t="shared" si="13"/>
        <v>40833USD</v>
      </c>
      <c r="L170" s="18" t="str">
        <f t="shared" si="14"/>
        <v>40833NOK</v>
      </c>
      <c r="M170" s="22">
        <v>-42124.999999999804</v>
      </c>
      <c r="N170" s="47">
        <f t="shared" si="15"/>
        <v>-236341.35076802026</v>
      </c>
      <c r="O170" s="55">
        <v>40833</v>
      </c>
      <c r="P170" s="54">
        <v>0</v>
      </c>
      <c r="Q170" s="54" t="s">
        <v>65</v>
      </c>
      <c r="R170" s="54">
        <v>163</v>
      </c>
      <c r="S170" s="54" t="s">
        <v>71</v>
      </c>
      <c r="T170" s="54">
        <v>-236341.35076802099</v>
      </c>
      <c r="U170" s="54" t="s">
        <v>67</v>
      </c>
      <c r="V170" s="54" t="s">
        <v>68</v>
      </c>
      <c r="W170" s="54" t="s">
        <v>14</v>
      </c>
      <c r="X170" s="54" t="s">
        <v>17</v>
      </c>
      <c r="Y170" s="49">
        <f t="shared" si="16"/>
        <v>0</v>
      </c>
    </row>
    <row r="171" spans="8:25" x14ac:dyDescent="0.25">
      <c r="H171" s="19">
        <v>40834</v>
      </c>
      <c r="I171" s="20" t="s">
        <v>17</v>
      </c>
      <c r="J171" s="18" t="str">
        <f t="shared" si="12"/>
        <v>USD</v>
      </c>
      <c r="K171" s="18" t="str">
        <f t="shared" si="13"/>
        <v>40834USD</v>
      </c>
      <c r="L171" s="18" t="str">
        <f t="shared" si="14"/>
        <v>40834NOK</v>
      </c>
      <c r="M171" s="23">
        <v>-11375.000000000135</v>
      </c>
      <c r="N171" s="47">
        <f t="shared" si="15"/>
        <v>-64347.806215286961</v>
      </c>
      <c r="O171" s="55">
        <v>40834</v>
      </c>
      <c r="P171" s="54">
        <v>0</v>
      </c>
      <c r="Q171" s="54" t="s">
        <v>65</v>
      </c>
      <c r="R171" s="54">
        <v>163</v>
      </c>
      <c r="S171" s="54" t="s">
        <v>71</v>
      </c>
      <c r="T171" s="54">
        <v>-64347.806215286197</v>
      </c>
      <c r="U171" s="54" t="s">
        <v>67</v>
      </c>
      <c r="V171" s="54" t="s">
        <v>68</v>
      </c>
      <c r="W171" s="54" t="s">
        <v>14</v>
      </c>
      <c r="X171" s="54" t="s">
        <v>17</v>
      </c>
      <c r="Y171" s="49">
        <f t="shared" si="16"/>
        <v>0</v>
      </c>
    </row>
    <row r="172" spans="8:25" x14ac:dyDescent="0.25">
      <c r="H172" s="17">
        <v>40835</v>
      </c>
      <c r="I172" s="18" t="s">
        <v>17</v>
      </c>
      <c r="J172" s="18" t="str">
        <f t="shared" si="12"/>
        <v>USD</v>
      </c>
      <c r="K172" s="18" t="str">
        <f t="shared" si="13"/>
        <v>40835USD</v>
      </c>
      <c r="L172" s="18" t="str">
        <f t="shared" si="14"/>
        <v>40835NOK</v>
      </c>
      <c r="M172" s="22">
        <v>14000.000000000124</v>
      </c>
      <c r="N172" s="47">
        <f t="shared" si="15"/>
        <v>78402.824465460682</v>
      </c>
      <c r="O172" s="55">
        <v>40835</v>
      </c>
      <c r="P172" s="54">
        <v>0</v>
      </c>
      <c r="Q172" s="54" t="s">
        <v>65</v>
      </c>
      <c r="R172" s="54">
        <v>163</v>
      </c>
      <c r="S172" s="54" t="s">
        <v>71</v>
      </c>
      <c r="T172" s="54">
        <v>78402.824465459998</v>
      </c>
      <c r="U172" s="54" t="s">
        <v>67</v>
      </c>
      <c r="V172" s="54" t="s">
        <v>68</v>
      </c>
      <c r="W172" s="54" t="s">
        <v>14</v>
      </c>
      <c r="X172" s="54" t="s">
        <v>17</v>
      </c>
      <c r="Y172" s="49">
        <f t="shared" si="16"/>
        <v>0</v>
      </c>
    </row>
    <row r="173" spans="8:25" x14ac:dyDescent="0.25">
      <c r="H173" s="19">
        <v>40836</v>
      </c>
      <c r="I173" s="20" t="s">
        <v>17</v>
      </c>
      <c r="J173" s="18" t="str">
        <f t="shared" si="12"/>
        <v>USD</v>
      </c>
      <c r="K173" s="18" t="str">
        <f t="shared" si="13"/>
        <v>40836USD</v>
      </c>
      <c r="L173" s="18" t="str">
        <f t="shared" si="14"/>
        <v>40836NOK</v>
      </c>
      <c r="M173" s="23">
        <v>-8750.0000000001473</v>
      </c>
      <c r="N173" s="47">
        <f t="shared" si="15"/>
        <v>-49107.643493611344</v>
      </c>
      <c r="O173" s="55">
        <v>40836</v>
      </c>
      <c r="P173" s="54">
        <v>0</v>
      </c>
      <c r="Q173" s="54" t="s">
        <v>65</v>
      </c>
      <c r="R173" s="54">
        <v>163</v>
      </c>
      <c r="S173" s="54" t="s">
        <v>71</v>
      </c>
      <c r="T173" s="54">
        <v>-49107.6434936105</v>
      </c>
      <c r="U173" s="54" t="s">
        <v>67</v>
      </c>
      <c r="V173" s="54" t="s">
        <v>68</v>
      </c>
      <c r="W173" s="54" t="s">
        <v>14</v>
      </c>
      <c r="X173" s="54" t="s">
        <v>17</v>
      </c>
      <c r="Y173" s="49">
        <f t="shared" si="16"/>
        <v>0</v>
      </c>
    </row>
    <row r="174" spans="8:25" x14ac:dyDescent="0.25">
      <c r="H174" s="17">
        <v>40837</v>
      </c>
      <c r="I174" s="18" t="s">
        <v>17</v>
      </c>
      <c r="J174" s="18" t="str">
        <f t="shared" si="12"/>
        <v>USD</v>
      </c>
      <c r="K174" s="18" t="str">
        <f t="shared" si="13"/>
        <v>40837USD</v>
      </c>
      <c r="L174" s="18" t="str">
        <f t="shared" si="14"/>
        <v>40837NOK</v>
      </c>
      <c r="M174" s="22">
        <v>17749.999999999989</v>
      </c>
      <c r="N174" s="47">
        <f t="shared" si="15"/>
        <v>98651.839673519004</v>
      </c>
      <c r="O174" s="55">
        <v>40837</v>
      </c>
      <c r="P174" s="54">
        <v>0</v>
      </c>
      <c r="Q174" s="54" t="s">
        <v>65</v>
      </c>
      <c r="R174" s="54">
        <v>163</v>
      </c>
      <c r="S174" s="54" t="s">
        <v>71</v>
      </c>
      <c r="T174" s="54">
        <v>98651.839673519105</v>
      </c>
      <c r="U174" s="54" t="s">
        <v>67</v>
      </c>
      <c r="V174" s="54" t="s">
        <v>68</v>
      </c>
      <c r="W174" s="54" t="s">
        <v>14</v>
      </c>
      <c r="X174" s="54" t="s">
        <v>17</v>
      </c>
      <c r="Y174" s="49">
        <f t="shared" si="16"/>
        <v>0</v>
      </c>
    </row>
    <row r="175" spans="8:25" x14ac:dyDescent="0.25">
      <c r="H175" s="19">
        <v>40840</v>
      </c>
      <c r="I175" s="20" t="s">
        <v>17</v>
      </c>
      <c r="J175" s="18" t="str">
        <f t="shared" si="12"/>
        <v>USD</v>
      </c>
      <c r="K175" s="18" t="str">
        <f t="shared" si="13"/>
        <v>40840USD</v>
      </c>
      <c r="L175" s="18" t="str">
        <f t="shared" si="14"/>
        <v>40840NOK</v>
      </c>
      <c r="M175" s="23">
        <v>-6374.9999999998527</v>
      </c>
      <c r="N175" s="47">
        <f t="shared" si="15"/>
        <v>-35476.236999034067</v>
      </c>
      <c r="O175" s="55">
        <v>40840</v>
      </c>
      <c r="P175" s="54">
        <v>0</v>
      </c>
      <c r="Q175" s="54" t="s">
        <v>65</v>
      </c>
      <c r="R175" s="54">
        <v>163</v>
      </c>
      <c r="S175" s="54" t="s">
        <v>71</v>
      </c>
      <c r="T175" s="54">
        <v>-35476.236999034903</v>
      </c>
      <c r="U175" s="54" t="s">
        <v>67</v>
      </c>
      <c r="V175" s="54" t="s">
        <v>68</v>
      </c>
      <c r="W175" s="54" t="s">
        <v>14</v>
      </c>
      <c r="X175" s="54" t="s">
        <v>17</v>
      </c>
      <c r="Y175" s="49">
        <f t="shared" si="16"/>
        <v>0</v>
      </c>
    </row>
    <row r="176" spans="8:25" x14ac:dyDescent="0.25">
      <c r="H176" s="17">
        <v>40841</v>
      </c>
      <c r="I176" s="18" t="s">
        <v>17</v>
      </c>
      <c r="J176" s="18" t="str">
        <f t="shared" si="12"/>
        <v>USD</v>
      </c>
      <c r="K176" s="18" t="str">
        <f t="shared" si="13"/>
        <v>40841USD</v>
      </c>
      <c r="L176" s="18" t="str">
        <f t="shared" si="14"/>
        <v>40841NOK</v>
      </c>
      <c r="M176" s="22">
        <v>10874.999999999913</v>
      </c>
      <c r="N176" s="47">
        <f t="shared" si="15"/>
        <v>60081.111699342204</v>
      </c>
      <c r="O176" s="55">
        <v>40841</v>
      </c>
      <c r="P176" s="54">
        <v>0</v>
      </c>
      <c r="Q176" s="54" t="s">
        <v>65</v>
      </c>
      <c r="R176" s="54">
        <v>163</v>
      </c>
      <c r="S176" s="54" t="s">
        <v>71</v>
      </c>
      <c r="T176" s="54">
        <v>60081.111699342699</v>
      </c>
      <c r="U176" s="54" t="s">
        <v>67</v>
      </c>
      <c r="V176" s="54" t="s">
        <v>68</v>
      </c>
      <c r="W176" s="54" t="s">
        <v>14</v>
      </c>
      <c r="X176" s="54" t="s">
        <v>17</v>
      </c>
      <c r="Y176" s="49">
        <f t="shared" si="16"/>
        <v>0</v>
      </c>
    </row>
    <row r="177" spans="8:25" x14ac:dyDescent="0.25">
      <c r="H177" s="19">
        <v>40842</v>
      </c>
      <c r="I177" s="20" t="s">
        <v>17</v>
      </c>
      <c r="J177" s="18" t="str">
        <f t="shared" si="12"/>
        <v>USD</v>
      </c>
      <c r="K177" s="18" t="str">
        <f t="shared" si="13"/>
        <v>40842USD</v>
      </c>
      <c r="L177" s="18" t="str">
        <f t="shared" si="14"/>
        <v>40842NOK</v>
      </c>
      <c r="M177" s="23">
        <v>5124.9999999999909</v>
      </c>
      <c r="N177" s="47">
        <f t="shared" si="15"/>
        <v>28177.069902419993</v>
      </c>
      <c r="O177" s="55">
        <v>40842</v>
      </c>
      <c r="P177" s="54">
        <v>0</v>
      </c>
      <c r="Q177" s="54" t="s">
        <v>65</v>
      </c>
      <c r="R177" s="54">
        <v>163</v>
      </c>
      <c r="S177" s="54" t="s">
        <v>71</v>
      </c>
      <c r="T177" s="54">
        <v>28177.06990242</v>
      </c>
      <c r="U177" s="54" t="s">
        <v>67</v>
      </c>
      <c r="V177" s="54" t="s">
        <v>68</v>
      </c>
      <c r="W177" s="54" t="s">
        <v>14</v>
      </c>
      <c r="X177" s="54" t="s">
        <v>17</v>
      </c>
      <c r="Y177" s="49">
        <f t="shared" si="16"/>
        <v>0</v>
      </c>
    </row>
    <row r="178" spans="8:25" x14ac:dyDescent="0.25">
      <c r="H178" s="17">
        <v>40843</v>
      </c>
      <c r="I178" s="18" t="s">
        <v>17</v>
      </c>
      <c r="J178" s="18" t="str">
        <f t="shared" si="12"/>
        <v>USD</v>
      </c>
      <c r="K178" s="18" t="str">
        <f t="shared" si="13"/>
        <v>40843USD</v>
      </c>
      <c r="L178" s="18" t="str">
        <f t="shared" si="14"/>
        <v>40843NOK</v>
      </c>
      <c r="M178" s="22">
        <v>22625.000000000007</v>
      </c>
      <c r="N178" s="47">
        <f t="shared" si="15"/>
        <v>122855.07500846744</v>
      </c>
      <c r="O178" s="55">
        <v>40843</v>
      </c>
      <c r="P178" s="54">
        <v>0</v>
      </c>
      <c r="Q178" s="54" t="s">
        <v>65</v>
      </c>
      <c r="R178" s="54">
        <v>163</v>
      </c>
      <c r="S178" s="54" t="s">
        <v>71</v>
      </c>
      <c r="T178" s="54">
        <v>122855.075008467</v>
      </c>
      <c r="U178" s="54" t="s">
        <v>67</v>
      </c>
      <c r="V178" s="54" t="s">
        <v>68</v>
      </c>
      <c r="W178" s="54" t="s">
        <v>14</v>
      </c>
      <c r="X178" s="54" t="s">
        <v>17</v>
      </c>
      <c r="Y178" s="49">
        <f t="shared" si="16"/>
        <v>0</v>
      </c>
    </row>
    <row r="179" spans="8:25" x14ac:dyDescent="0.25">
      <c r="H179" s="19">
        <v>40844</v>
      </c>
      <c r="I179" s="20" t="s">
        <v>17</v>
      </c>
      <c r="J179" s="18" t="str">
        <f t="shared" si="12"/>
        <v>USD</v>
      </c>
      <c r="K179" s="18" t="str">
        <f t="shared" si="13"/>
        <v>40844USD</v>
      </c>
      <c r="L179" s="18" t="str">
        <f t="shared" si="14"/>
        <v>40844NOK</v>
      </c>
      <c r="M179" s="23">
        <v>1875.0000000000709</v>
      </c>
      <c r="N179" s="47">
        <f t="shared" si="15"/>
        <v>10164.562314749148</v>
      </c>
      <c r="O179" s="55">
        <v>40844</v>
      </c>
      <c r="P179" s="54">
        <v>0</v>
      </c>
      <c r="Q179" s="54" t="s">
        <v>65</v>
      </c>
      <c r="R179" s="54">
        <v>163</v>
      </c>
      <c r="S179" s="54" t="s">
        <v>71</v>
      </c>
      <c r="T179" s="54">
        <v>10164.5623147488</v>
      </c>
      <c r="U179" s="54" t="s">
        <v>67</v>
      </c>
      <c r="V179" s="54" t="s">
        <v>68</v>
      </c>
      <c r="W179" s="54" t="s">
        <v>14</v>
      </c>
      <c r="X179" s="54" t="s">
        <v>17</v>
      </c>
      <c r="Y179" s="49">
        <f t="shared" si="16"/>
        <v>0</v>
      </c>
    </row>
    <row r="180" spans="8:25" x14ac:dyDescent="0.25">
      <c r="H180" s="17">
        <v>40847</v>
      </c>
      <c r="I180" s="18" t="s">
        <v>17</v>
      </c>
      <c r="J180" s="18" t="str">
        <f t="shared" si="12"/>
        <v>USD</v>
      </c>
      <c r="K180" s="18" t="str">
        <f t="shared" si="13"/>
        <v>40847USD</v>
      </c>
      <c r="L180" s="18" t="str">
        <f t="shared" si="14"/>
        <v>40847NOK</v>
      </c>
      <c r="M180" s="22">
        <v>-19375.000000000087</v>
      </c>
      <c r="N180" s="47">
        <f t="shared" si="15"/>
        <v>-106545.06191611337</v>
      </c>
      <c r="O180" s="55">
        <v>40847</v>
      </c>
      <c r="P180" s="54">
        <v>0</v>
      </c>
      <c r="Q180" s="54" t="s">
        <v>65</v>
      </c>
      <c r="R180" s="54">
        <v>163</v>
      </c>
      <c r="S180" s="54" t="s">
        <v>71</v>
      </c>
      <c r="T180" s="54">
        <v>-106545.061916113</v>
      </c>
      <c r="U180" s="54" t="s">
        <v>67</v>
      </c>
      <c r="V180" s="54" t="s">
        <v>68</v>
      </c>
      <c r="W180" s="54" t="s">
        <v>14</v>
      </c>
      <c r="X180" s="54" t="s">
        <v>17</v>
      </c>
      <c r="Y180" s="49">
        <f t="shared" si="16"/>
        <v>0</v>
      </c>
    </row>
    <row r="181" spans="8:25" x14ac:dyDescent="0.25">
      <c r="H181" s="19">
        <v>40848</v>
      </c>
      <c r="I181" s="20" t="s">
        <v>17</v>
      </c>
      <c r="J181" s="18" t="str">
        <f t="shared" si="12"/>
        <v>USD</v>
      </c>
      <c r="K181" s="18" t="str">
        <f t="shared" si="13"/>
        <v>40848USD</v>
      </c>
      <c r="L181" s="18" t="str">
        <f t="shared" si="14"/>
        <v>40848NOK</v>
      </c>
      <c r="M181" s="23">
        <v>-40374.999999999993</v>
      </c>
      <c r="N181" s="47">
        <f t="shared" si="15"/>
        <v>-228647.66266942045</v>
      </c>
      <c r="O181" s="55">
        <v>40848</v>
      </c>
      <c r="P181" s="54">
        <v>0</v>
      </c>
      <c r="Q181" s="54" t="s">
        <v>65</v>
      </c>
      <c r="R181" s="54">
        <v>163</v>
      </c>
      <c r="S181" s="54" t="s">
        <v>71</v>
      </c>
      <c r="T181" s="54">
        <v>-228647.66266942001</v>
      </c>
      <c r="U181" s="54" t="s">
        <v>67</v>
      </c>
      <c r="V181" s="54" t="s">
        <v>68</v>
      </c>
      <c r="W181" s="54" t="s">
        <v>14</v>
      </c>
      <c r="X181" s="54" t="s">
        <v>17</v>
      </c>
      <c r="Y181" s="49">
        <f t="shared" si="16"/>
        <v>0</v>
      </c>
    </row>
    <row r="182" spans="8:25" x14ac:dyDescent="0.25">
      <c r="H182" s="17">
        <v>40849</v>
      </c>
      <c r="I182" s="18" t="s">
        <v>17</v>
      </c>
      <c r="J182" s="18" t="str">
        <f t="shared" si="12"/>
        <v>USD</v>
      </c>
      <c r="K182" s="18" t="str">
        <f t="shared" si="13"/>
        <v>40849USD</v>
      </c>
      <c r="L182" s="18" t="str">
        <f t="shared" si="14"/>
        <v>40849NOK</v>
      </c>
      <c r="M182" s="22">
        <v>13499.999999999902</v>
      </c>
      <c r="N182" s="47">
        <f t="shared" si="15"/>
        <v>76048.199057578502</v>
      </c>
      <c r="O182" s="55">
        <v>40849</v>
      </c>
      <c r="P182" s="54">
        <v>0</v>
      </c>
      <c r="Q182" s="54" t="s">
        <v>65</v>
      </c>
      <c r="R182" s="54">
        <v>163</v>
      </c>
      <c r="S182" s="54" t="s">
        <v>71</v>
      </c>
      <c r="T182" s="54">
        <v>76048.199057577702</v>
      </c>
      <c r="U182" s="54" t="s">
        <v>67</v>
      </c>
      <c r="V182" s="54" t="s">
        <v>68</v>
      </c>
      <c r="W182" s="54" t="s">
        <v>14</v>
      </c>
      <c r="X182" s="54" t="s">
        <v>17</v>
      </c>
      <c r="Y182" s="49">
        <f t="shared" si="16"/>
        <v>0</v>
      </c>
    </row>
    <row r="183" spans="8:25" x14ac:dyDescent="0.25">
      <c r="H183" s="19">
        <v>40850</v>
      </c>
      <c r="I183" s="20" t="s">
        <v>17</v>
      </c>
      <c r="J183" s="18" t="str">
        <f t="shared" si="12"/>
        <v>USD</v>
      </c>
      <c r="K183" s="18" t="str">
        <f t="shared" si="13"/>
        <v>40850USD</v>
      </c>
      <c r="L183" s="18" t="str">
        <f t="shared" si="14"/>
        <v>40850NOK</v>
      </c>
      <c r="M183" s="23">
        <v>-2374.9999999997385</v>
      </c>
      <c r="N183" s="47">
        <f t="shared" si="15"/>
        <v>-13320.305854080651</v>
      </c>
      <c r="O183" s="55">
        <v>40850</v>
      </c>
      <c r="P183" s="54">
        <v>0</v>
      </c>
      <c r="Q183" s="54" t="s">
        <v>65</v>
      </c>
      <c r="R183" s="54">
        <v>163</v>
      </c>
      <c r="S183" s="54" t="s">
        <v>71</v>
      </c>
      <c r="T183" s="54">
        <v>-13320.305854079499</v>
      </c>
      <c r="U183" s="54" t="s">
        <v>67</v>
      </c>
      <c r="V183" s="54" t="s">
        <v>68</v>
      </c>
      <c r="W183" s="54" t="s">
        <v>14</v>
      </c>
      <c r="X183" s="54" t="s">
        <v>17</v>
      </c>
      <c r="Y183" s="49">
        <f t="shared" si="16"/>
        <v>0</v>
      </c>
    </row>
    <row r="184" spans="8:25" x14ac:dyDescent="0.25">
      <c r="H184" s="17">
        <v>40851</v>
      </c>
      <c r="I184" s="18" t="s">
        <v>17</v>
      </c>
      <c r="J184" s="18" t="str">
        <f t="shared" si="12"/>
        <v>USD</v>
      </c>
      <c r="K184" s="18" t="str">
        <f t="shared" si="13"/>
        <v>40851USD</v>
      </c>
      <c r="L184" s="18" t="str">
        <f t="shared" si="14"/>
        <v>40851NOK</v>
      </c>
      <c r="M184" s="22">
        <v>-4500.0000000000591</v>
      </c>
      <c r="N184" s="47">
        <f t="shared" si="15"/>
        <v>-25427.729838113799</v>
      </c>
      <c r="O184" s="55">
        <v>40851</v>
      </c>
      <c r="P184" s="54">
        <v>0</v>
      </c>
      <c r="Q184" s="54" t="s">
        <v>65</v>
      </c>
      <c r="R184" s="54">
        <v>163</v>
      </c>
      <c r="S184" s="54" t="s">
        <v>71</v>
      </c>
      <c r="T184" s="54">
        <v>-25427.729838114799</v>
      </c>
      <c r="U184" s="54" t="s">
        <v>67</v>
      </c>
      <c r="V184" s="54" t="s">
        <v>68</v>
      </c>
      <c r="W184" s="54" t="s">
        <v>14</v>
      </c>
      <c r="X184" s="54" t="s">
        <v>17</v>
      </c>
      <c r="Y184" s="49">
        <f t="shared" si="16"/>
        <v>0</v>
      </c>
    </row>
    <row r="185" spans="8:25" x14ac:dyDescent="0.25">
      <c r="H185" s="19">
        <v>40854</v>
      </c>
      <c r="I185" s="20" t="s">
        <v>17</v>
      </c>
      <c r="J185" s="18" t="str">
        <f t="shared" si="12"/>
        <v>USD</v>
      </c>
      <c r="K185" s="18" t="str">
        <f t="shared" si="13"/>
        <v>40854USD</v>
      </c>
      <c r="L185" s="18" t="str">
        <f t="shared" si="14"/>
        <v>40854NOK</v>
      </c>
      <c r="M185" s="23">
        <v>4124.9999999998236</v>
      </c>
      <c r="N185" s="47">
        <f t="shared" si="15"/>
        <v>23123.492984470809</v>
      </c>
      <c r="O185" s="55">
        <v>40854</v>
      </c>
      <c r="P185" s="54">
        <v>0</v>
      </c>
      <c r="Q185" s="54" t="s">
        <v>65</v>
      </c>
      <c r="R185" s="54">
        <v>163</v>
      </c>
      <c r="S185" s="54" t="s">
        <v>71</v>
      </c>
      <c r="T185" s="54">
        <v>23123.492984471799</v>
      </c>
      <c r="U185" s="54" t="s">
        <v>67</v>
      </c>
      <c r="V185" s="54" t="s">
        <v>68</v>
      </c>
      <c r="W185" s="54" t="s">
        <v>14</v>
      </c>
      <c r="X185" s="54" t="s">
        <v>17</v>
      </c>
      <c r="Y185" s="49">
        <f t="shared" si="16"/>
        <v>0</v>
      </c>
    </row>
    <row r="186" spans="8:25" x14ac:dyDescent="0.25">
      <c r="H186" s="17">
        <v>40855</v>
      </c>
      <c r="I186" s="18" t="s">
        <v>17</v>
      </c>
      <c r="J186" s="18" t="str">
        <f t="shared" si="12"/>
        <v>USD</v>
      </c>
      <c r="K186" s="18" t="str">
        <f t="shared" si="13"/>
        <v>40855USD</v>
      </c>
      <c r="L186" s="18" t="str">
        <f t="shared" si="14"/>
        <v>40855NOK</v>
      </c>
      <c r="M186" s="22">
        <v>7875.0000000002428</v>
      </c>
      <c r="N186" s="47">
        <f t="shared" si="15"/>
        <v>44102.757364512887</v>
      </c>
      <c r="O186" s="55">
        <v>40855</v>
      </c>
      <c r="P186" s="54">
        <v>0</v>
      </c>
      <c r="Q186" s="54" t="s">
        <v>65</v>
      </c>
      <c r="R186" s="54">
        <v>163</v>
      </c>
      <c r="S186" s="54" t="s">
        <v>71</v>
      </c>
      <c r="T186" s="54">
        <v>44102.7573645128</v>
      </c>
      <c r="U186" s="54" t="s">
        <v>67</v>
      </c>
      <c r="V186" s="54" t="s">
        <v>68</v>
      </c>
      <c r="W186" s="54" t="s">
        <v>14</v>
      </c>
      <c r="X186" s="54" t="s">
        <v>17</v>
      </c>
      <c r="Y186" s="49">
        <f t="shared" si="16"/>
        <v>0</v>
      </c>
    </row>
    <row r="187" spans="8:25" x14ac:dyDescent="0.25">
      <c r="H187" s="19">
        <v>40856</v>
      </c>
      <c r="I187" s="20" t="s">
        <v>17</v>
      </c>
      <c r="J187" s="18" t="str">
        <f t="shared" si="12"/>
        <v>USD</v>
      </c>
      <c r="K187" s="18" t="str">
        <f t="shared" si="13"/>
        <v>40856USD</v>
      </c>
      <c r="L187" s="18" t="str">
        <f t="shared" si="14"/>
        <v>40856NOK</v>
      </c>
      <c r="M187" s="23">
        <v>-38375.000000000211</v>
      </c>
      <c r="N187" s="47">
        <f t="shared" si="15"/>
        <v>-220527.38454625534</v>
      </c>
      <c r="O187" s="55">
        <v>40856</v>
      </c>
      <c r="P187" s="54">
        <v>0</v>
      </c>
      <c r="Q187" s="54" t="s">
        <v>65</v>
      </c>
      <c r="R187" s="54">
        <v>163</v>
      </c>
      <c r="S187" s="54" t="s">
        <v>71</v>
      </c>
      <c r="T187" s="54">
        <v>-220527.38454625601</v>
      </c>
      <c r="U187" s="54" t="s">
        <v>67</v>
      </c>
      <c r="V187" s="54" t="s">
        <v>68</v>
      </c>
      <c r="W187" s="54" t="s">
        <v>14</v>
      </c>
      <c r="X187" s="54" t="s">
        <v>17</v>
      </c>
      <c r="Y187" s="49">
        <f t="shared" si="16"/>
        <v>0</v>
      </c>
    </row>
    <row r="188" spans="8:25" x14ac:dyDescent="0.25">
      <c r="H188" s="17">
        <v>40857</v>
      </c>
      <c r="I188" s="18" t="s">
        <v>17</v>
      </c>
      <c r="J188" s="18" t="str">
        <f t="shared" si="12"/>
        <v>USD</v>
      </c>
      <c r="K188" s="18" t="str">
        <f t="shared" si="13"/>
        <v>40857USD</v>
      </c>
      <c r="L188" s="18" t="str">
        <f t="shared" si="14"/>
        <v>40857NOK</v>
      </c>
      <c r="M188" s="22">
        <v>6875.0000000000755</v>
      </c>
      <c r="N188" s="47">
        <f t="shared" si="15"/>
        <v>39234.249889851038</v>
      </c>
      <c r="O188" s="55">
        <v>40857</v>
      </c>
      <c r="P188" s="54">
        <v>0</v>
      </c>
      <c r="Q188" s="54" t="s">
        <v>65</v>
      </c>
      <c r="R188" s="54">
        <v>163</v>
      </c>
      <c r="S188" s="54" t="s">
        <v>71</v>
      </c>
      <c r="T188" s="54">
        <v>39234.249889850602</v>
      </c>
      <c r="U188" s="54" t="s">
        <v>67</v>
      </c>
      <c r="V188" s="54" t="s">
        <v>68</v>
      </c>
      <c r="W188" s="54" t="s">
        <v>14</v>
      </c>
      <c r="X188" s="54" t="s">
        <v>17</v>
      </c>
      <c r="Y188" s="49">
        <f t="shared" si="16"/>
        <v>0</v>
      </c>
    </row>
    <row r="189" spans="8:25" x14ac:dyDescent="0.25">
      <c r="H189" s="19">
        <v>40858</v>
      </c>
      <c r="I189" s="20" t="s">
        <v>17</v>
      </c>
      <c r="J189" s="18" t="str">
        <f t="shared" si="12"/>
        <v>USD</v>
      </c>
      <c r="K189" s="18" t="str">
        <f t="shared" si="13"/>
        <v>40858USD</v>
      </c>
      <c r="L189" s="18" t="str">
        <f t="shared" si="14"/>
        <v>40858NOK</v>
      </c>
      <c r="M189" s="23">
        <v>14125.000000000109</v>
      </c>
      <c r="N189" s="47">
        <f t="shared" si="15"/>
        <v>79958.799719811024</v>
      </c>
      <c r="O189" s="55">
        <v>40858</v>
      </c>
      <c r="P189" s="54">
        <v>0</v>
      </c>
      <c r="Q189" s="54" t="s">
        <v>65</v>
      </c>
      <c r="R189" s="54">
        <v>163</v>
      </c>
      <c r="S189" s="54" t="s">
        <v>71</v>
      </c>
      <c r="T189" s="54">
        <v>79958.799719810399</v>
      </c>
      <c r="U189" s="54" t="s">
        <v>67</v>
      </c>
      <c r="V189" s="54" t="s">
        <v>68</v>
      </c>
      <c r="W189" s="54" t="s">
        <v>14</v>
      </c>
      <c r="X189" s="54" t="s">
        <v>17</v>
      </c>
      <c r="Y189" s="49">
        <f t="shared" si="16"/>
        <v>0</v>
      </c>
    </row>
    <row r="190" spans="8:25" x14ac:dyDescent="0.25">
      <c r="H190" s="17">
        <v>40861</v>
      </c>
      <c r="I190" s="18" t="s">
        <v>17</v>
      </c>
      <c r="J190" s="18" t="str">
        <f t="shared" si="12"/>
        <v>USD</v>
      </c>
      <c r="K190" s="18" t="str">
        <f t="shared" si="13"/>
        <v>40861USD</v>
      </c>
      <c r="L190" s="18" t="str">
        <f t="shared" si="14"/>
        <v>40861NOK</v>
      </c>
      <c r="M190" s="22">
        <v>-5750.0000000001992</v>
      </c>
      <c r="N190" s="47">
        <f t="shared" si="15"/>
        <v>-32704.275190831391</v>
      </c>
      <c r="O190" s="55">
        <v>40861</v>
      </c>
      <c r="P190" s="54">
        <v>0</v>
      </c>
      <c r="Q190" s="54" t="s">
        <v>69</v>
      </c>
      <c r="R190" s="54">
        <v>163</v>
      </c>
      <c r="S190" s="54" t="s">
        <v>71</v>
      </c>
      <c r="T190" s="54">
        <v>-32704.2751908303</v>
      </c>
      <c r="U190" s="54" t="s">
        <v>67</v>
      </c>
      <c r="V190" s="54" t="s">
        <v>68</v>
      </c>
      <c r="W190" s="54" t="s">
        <v>14</v>
      </c>
      <c r="X190" s="54" t="s">
        <v>17</v>
      </c>
      <c r="Y190" s="49">
        <f t="shared" si="16"/>
        <v>0</v>
      </c>
    </row>
    <row r="191" spans="8:25" x14ac:dyDescent="0.25">
      <c r="H191" s="19">
        <v>40819</v>
      </c>
      <c r="I191" s="20" t="s">
        <v>4</v>
      </c>
      <c r="J191" s="18" t="str">
        <f t="shared" si="12"/>
        <v>USD</v>
      </c>
      <c r="K191" s="18" t="str">
        <f t="shared" si="13"/>
        <v>40819USD</v>
      </c>
      <c r="L191" s="18" t="str">
        <f t="shared" si="14"/>
        <v>40819NOK</v>
      </c>
      <c r="M191" s="23">
        <v>-139999.99999999985</v>
      </c>
      <c r="N191" s="47">
        <f t="shared" si="15"/>
        <v>-821520.00427245989</v>
      </c>
      <c r="O191" s="55">
        <v>40819</v>
      </c>
      <c r="P191" s="54">
        <v>0</v>
      </c>
      <c r="Q191" s="54" t="s">
        <v>65</v>
      </c>
      <c r="R191" s="54">
        <v>163</v>
      </c>
      <c r="S191" s="54" t="s">
        <v>71</v>
      </c>
      <c r="T191" s="54">
        <v>-821520.00427246001</v>
      </c>
      <c r="U191" s="54" t="s">
        <v>67</v>
      </c>
      <c r="V191" s="54" t="s">
        <v>68</v>
      </c>
      <c r="W191" s="54" t="s">
        <v>3</v>
      </c>
      <c r="X191" s="54" t="s">
        <v>4</v>
      </c>
      <c r="Y191" s="49">
        <f t="shared" si="16"/>
        <v>0</v>
      </c>
    </row>
    <row r="192" spans="8:25" x14ac:dyDescent="0.25">
      <c r="H192" s="17">
        <v>40820</v>
      </c>
      <c r="I192" s="18" t="s">
        <v>4</v>
      </c>
      <c r="J192" s="18" t="str">
        <f t="shared" si="12"/>
        <v>USD</v>
      </c>
      <c r="K192" s="18" t="str">
        <f t="shared" si="13"/>
        <v>40820USD</v>
      </c>
      <c r="L192" s="18" t="str">
        <f t="shared" si="14"/>
        <v>40820NOK</v>
      </c>
      <c r="M192" s="22">
        <v>-15249.999999999985</v>
      </c>
      <c r="N192" s="47">
        <f t="shared" si="15"/>
        <v>-90835.862278938235</v>
      </c>
      <c r="O192" s="55">
        <v>40820</v>
      </c>
      <c r="P192" s="54">
        <v>0</v>
      </c>
      <c r="Q192" s="54" t="s">
        <v>65</v>
      </c>
      <c r="R192" s="54">
        <v>163</v>
      </c>
      <c r="S192" s="54" t="s">
        <v>71</v>
      </c>
      <c r="T192" s="54">
        <v>-90835.862278938293</v>
      </c>
      <c r="U192" s="54" t="s">
        <v>67</v>
      </c>
      <c r="V192" s="54" t="s">
        <v>68</v>
      </c>
      <c r="W192" s="54" t="s">
        <v>3</v>
      </c>
      <c r="X192" s="54" t="s">
        <v>4</v>
      </c>
      <c r="Y192" s="49">
        <f t="shared" si="16"/>
        <v>0</v>
      </c>
    </row>
    <row r="193" spans="8:25" x14ac:dyDescent="0.25">
      <c r="H193" s="19">
        <v>40821</v>
      </c>
      <c r="I193" s="20" t="s">
        <v>4</v>
      </c>
      <c r="J193" s="18" t="str">
        <f t="shared" si="12"/>
        <v>USD</v>
      </c>
      <c r="K193" s="18" t="str">
        <f t="shared" si="13"/>
        <v>40821USD</v>
      </c>
      <c r="L193" s="18" t="str">
        <f t="shared" si="14"/>
        <v>40821NOK</v>
      </c>
      <c r="M193" s="23">
        <v>14500.000000000069</v>
      </c>
      <c r="N193" s="47">
        <f t="shared" si="15"/>
        <v>85196.197986603147</v>
      </c>
      <c r="O193" s="55">
        <v>40821</v>
      </c>
      <c r="P193" s="54">
        <v>0</v>
      </c>
      <c r="Q193" s="54" t="s">
        <v>65</v>
      </c>
      <c r="R193" s="54">
        <v>163</v>
      </c>
      <c r="S193" s="54" t="s">
        <v>71</v>
      </c>
      <c r="T193" s="54">
        <v>85196.197986604195</v>
      </c>
      <c r="U193" s="54" t="s">
        <v>67</v>
      </c>
      <c r="V193" s="54" t="s">
        <v>68</v>
      </c>
      <c r="W193" s="54" t="s">
        <v>3</v>
      </c>
      <c r="X193" s="54" t="s">
        <v>4</v>
      </c>
      <c r="Y193" s="49">
        <f t="shared" si="16"/>
        <v>0</v>
      </c>
    </row>
    <row r="194" spans="8:25" x14ac:dyDescent="0.25">
      <c r="H194" s="17">
        <v>40822</v>
      </c>
      <c r="I194" s="18" t="s">
        <v>4</v>
      </c>
      <c r="J194" s="18" t="str">
        <f t="shared" si="12"/>
        <v>USD</v>
      </c>
      <c r="K194" s="18" t="str">
        <f t="shared" si="13"/>
        <v>40822USD</v>
      </c>
      <c r="L194" s="18" t="str">
        <f t="shared" si="14"/>
        <v>40822NOK</v>
      </c>
      <c r="M194" s="22">
        <v>1374.9999999998486</v>
      </c>
      <c r="N194" s="47">
        <f t="shared" si="15"/>
        <v>8100.8124947539009</v>
      </c>
      <c r="O194" s="55">
        <v>40822</v>
      </c>
      <c r="P194" s="54">
        <v>0</v>
      </c>
      <c r="Q194" s="54" t="s">
        <v>65</v>
      </c>
      <c r="R194" s="54">
        <v>163</v>
      </c>
      <c r="S194" s="54" t="s">
        <v>71</v>
      </c>
      <c r="T194" s="54">
        <v>8100.8124947534197</v>
      </c>
      <c r="U194" s="54" t="s">
        <v>67</v>
      </c>
      <c r="V194" s="54" t="s">
        <v>68</v>
      </c>
      <c r="W194" s="54" t="s">
        <v>3</v>
      </c>
      <c r="X194" s="54" t="s">
        <v>4</v>
      </c>
      <c r="Y194" s="49">
        <f t="shared" si="16"/>
        <v>0</v>
      </c>
    </row>
    <row r="195" spans="8:25" x14ac:dyDescent="0.25">
      <c r="H195" s="19">
        <v>40823</v>
      </c>
      <c r="I195" s="20" t="s">
        <v>4</v>
      </c>
      <c r="J195" s="18" t="str">
        <f t="shared" ref="J195:J258" si="17">MID(I195,21,3)</f>
        <v>USD</v>
      </c>
      <c r="K195" s="18" t="str">
        <f t="shared" ref="K195:K258" si="18">H195&amp;J195</f>
        <v>40823USD</v>
      </c>
      <c r="L195" s="18" t="str">
        <f t="shared" ref="L195:L258" si="19">H195&amp;"NOK"</f>
        <v>40823NOK</v>
      </c>
      <c r="M195" s="23">
        <v>18750.000000000156</v>
      </c>
      <c r="N195" s="47">
        <f t="shared" ref="N195:N258" si="20">VLOOKUP(K195,$A$1:$D$91,4,FALSE)*M195/VLOOKUP(L195,$A$1:$D$91,4,FALSE)</f>
        <v>108748.12602996921</v>
      </c>
      <c r="O195" s="55">
        <v>40823</v>
      </c>
      <c r="P195" s="54">
        <v>0</v>
      </c>
      <c r="Q195" s="54" t="s">
        <v>65</v>
      </c>
      <c r="R195" s="54">
        <v>163</v>
      </c>
      <c r="S195" s="54" t="s">
        <v>71</v>
      </c>
      <c r="T195" s="54">
        <v>108748.12602996999</v>
      </c>
      <c r="U195" s="54" t="s">
        <v>67</v>
      </c>
      <c r="V195" s="54" t="s">
        <v>68</v>
      </c>
      <c r="W195" s="54" t="s">
        <v>3</v>
      </c>
      <c r="X195" s="54" t="s">
        <v>4</v>
      </c>
      <c r="Y195" s="49">
        <f t="shared" ref="Y195:Y258" si="21">ROUND(N195/T195-1,8)</f>
        <v>0</v>
      </c>
    </row>
    <row r="196" spans="8:25" x14ac:dyDescent="0.25">
      <c r="H196" s="17">
        <v>40827</v>
      </c>
      <c r="I196" s="18" t="s">
        <v>4</v>
      </c>
      <c r="J196" s="18" t="str">
        <f t="shared" si="17"/>
        <v>USD</v>
      </c>
      <c r="K196" s="18" t="str">
        <f t="shared" si="18"/>
        <v>40827USD</v>
      </c>
      <c r="L196" s="18" t="str">
        <f t="shared" si="19"/>
        <v>40827NOK</v>
      </c>
      <c r="M196" s="22">
        <v>14624.999999999776</v>
      </c>
      <c r="N196" s="47">
        <f t="shared" si="20"/>
        <v>83698.875725267979</v>
      </c>
      <c r="O196" s="55">
        <v>40827</v>
      </c>
      <c r="P196" s="54">
        <v>0</v>
      </c>
      <c r="Q196" s="54" t="s">
        <v>65</v>
      </c>
      <c r="R196" s="54">
        <v>163</v>
      </c>
      <c r="S196" s="54" t="s">
        <v>71</v>
      </c>
      <c r="T196" s="54">
        <v>83698.875725267906</v>
      </c>
      <c r="U196" s="54" t="s">
        <v>67</v>
      </c>
      <c r="V196" s="54" t="s">
        <v>68</v>
      </c>
      <c r="W196" s="54" t="s">
        <v>3</v>
      </c>
      <c r="X196" s="54" t="s">
        <v>4</v>
      </c>
      <c r="Y196" s="49">
        <f t="shared" si="21"/>
        <v>0</v>
      </c>
    </row>
    <row r="197" spans="8:25" x14ac:dyDescent="0.25">
      <c r="H197" s="19">
        <v>40828</v>
      </c>
      <c r="I197" s="20" t="s">
        <v>4</v>
      </c>
      <c r="J197" s="18" t="str">
        <f t="shared" si="17"/>
        <v>USD</v>
      </c>
      <c r="K197" s="18" t="str">
        <f t="shared" si="18"/>
        <v>40828USD</v>
      </c>
      <c r="L197" s="18" t="str">
        <f t="shared" si="19"/>
        <v>40828NOK</v>
      </c>
      <c r="M197" s="23">
        <v>21625.000000000116</v>
      </c>
      <c r="N197" s="47">
        <f t="shared" si="20"/>
        <v>122182.04767420421</v>
      </c>
      <c r="O197" s="55">
        <v>40828</v>
      </c>
      <c r="P197" s="54">
        <v>0</v>
      </c>
      <c r="Q197" s="54" t="s">
        <v>65</v>
      </c>
      <c r="R197" s="54">
        <v>163</v>
      </c>
      <c r="S197" s="54" t="s">
        <v>71</v>
      </c>
      <c r="T197" s="54">
        <v>122182.047674203</v>
      </c>
      <c r="U197" s="54" t="s">
        <v>67</v>
      </c>
      <c r="V197" s="54" t="s">
        <v>68</v>
      </c>
      <c r="W197" s="54" t="s">
        <v>3</v>
      </c>
      <c r="X197" s="54" t="s">
        <v>4</v>
      </c>
      <c r="Y197" s="49">
        <f t="shared" si="21"/>
        <v>0</v>
      </c>
    </row>
    <row r="198" spans="8:25" x14ac:dyDescent="0.25">
      <c r="H198" s="17">
        <v>40829</v>
      </c>
      <c r="I198" s="18" t="s">
        <v>4</v>
      </c>
      <c r="J198" s="18" t="str">
        <f t="shared" si="17"/>
        <v>USD</v>
      </c>
      <c r="K198" s="18" t="str">
        <f t="shared" si="18"/>
        <v>40829USD</v>
      </c>
      <c r="L198" s="18" t="str">
        <f t="shared" si="19"/>
        <v>40829NOK</v>
      </c>
      <c r="M198" s="22">
        <v>-8124.9999999999382</v>
      </c>
      <c r="N198" s="47">
        <f t="shared" si="20"/>
        <v>-45933.062881231017</v>
      </c>
      <c r="O198" s="55">
        <v>40829</v>
      </c>
      <c r="P198" s="54">
        <v>0</v>
      </c>
      <c r="Q198" s="54" t="s">
        <v>65</v>
      </c>
      <c r="R198" s="54">
        <v>163</v>
      </c>
      <c r="S198" s="54" t="s">
        <v>71</v>
      </c>
      <c r="T198" s="54">
        <v>-45933.062881231301</v>
      </c>
      <c r="U198" s="54" t="s">
        <v>67</v>
      </c>
      <c r="V198" s="54" t="s">
        <v>68</v>
      </c>
      <c r="W198" s="54" t="s">
        <v>3</v>
      </c>
      <c r="X198" s="54" t="s">
        <v>4</v>
      </c>
      <c r="Y198" s="49">
        <f t="shared" si="21"/>
        <v>0</v>
      </c>
    </row>
    <row r="199" spans="8:25" x14ac:dyDescent="0.25">
      <c r="H199" s="19">
        <v>40830</v>
      </c>
      <c r="I199" s="20" t="s">
        <v>4</v>
      </c>
      <c r="J199" s="18" t="str">
        <f t="shared" si="17"/>
        <v>USD</v>
      </c>
      <c r="K199" s="18" t="str">
        <f t="shared" si="18"/>
        <v>40830USD</v>
      </c>
      <c r="L199" s="18" t="str">
        <f t="shared" si="19"/>
        <v>40830NOK</v>
      </c>
      <c r="M199" s="23">
        <v>20374.999999999978</v>
      </c>
      <c r="N199" s="47">
        <f t="shared" si="20"/>
        <v>113725.16256870866</v>
      </c>
      <c r="O199" s="55">
        <v>40830</v>
      </c>
      <c r="P199" s="54">
        <v>0</v>
      </c>
      <c r="Q199" s="54" t="s">
        <v>65</v>
      </c>
      <c r="R199" s="54">
        <v>163</v>
      </c>
      <c r="S199" s="54" t="s">
        <v>71</v>
      </c>
      <c r="T199" s="54">
        <v>113725.162568709</v>
      </c>
      <c r="U199" s="54" t="s">
        <v>67</v>
      </c>
      <c r="V199" s="54" t="s">
        <v>68</v>
      </c>
      <c r="W199" s="54" t="s">
        <v>3</v>
      </c>
      <c r="X199" s="54" t="s">
        <v>4</v>
      </c>
      <c r="Y199" s="49">
        <f t="shared" si="21"/>
        <v>0</v>
      </c>
    </row>
    <row r="200" spans="8:25" x14ac:dyDescent="0.25">
      <c r="H200" s="17">
        <v>40833</v>
      </c>
      <c r="I200" s="18" t="s">
        <v>4</v>
      </c>
      <c r="J200" s="18" t="str">
        <f t="shared" si="17"/>
        <v>USD</v>
      </c>
      <c r="K200" s="18" t="str">
        <f t="shared" si="18"/>
        <v>40833USD</v>
      </c>
      <c r="L200" s="18" t="str">
        <f t="shared" si="19"/>
        <v>40833NOK</v>
      </c>
      <c r="M200" s="22">
        <v>-9750.0000000000364</v>
      </c>
      <c r="N200" s="47">
        <f t="shared" si="20"/>
        <v>-54702.152403281114</v>
      </c>
      <c r="O200" s="55">
        <v>40833</v>
      </c>
      <c r="P200" s="54">
        <v>0</v>
      </c>
      <c r="Q200" s="54" t="s">
        <v>65</v>
      </c>
      <c r="R200" s="54">
        <v>163</v>
      </c>
      <c r="S200" s="54" t="s">
        <v>71</v>
      </c>
      <c r="T200" s="54">
        <v>-54702.152403280903</v>
      </c>
      <c r="U200" s="54" t="s">
        <v>67</v>
      </c>
      <c r="V200" s="54" t="s">
        <v>68</v>
      </c>
      <c r="W200" s="54" t="s">
        <v>3</v>
      </c>
      <c r="X200" s="54" t="s">
        <v>4</v>
      </c>
      <c r="Y200" s="49">
        <f t="shared" si="21"/>
        <v>0</v>
      </c>
    </row>
    <row r="201" spans="8:25" x14ac:dyDescent="0.25">
      <c r="H201" s="19">
        <v>40835</v>
      </c>
      <c r="I201" s="20" t="s">
        <v>4</v>
      </c>
      <c r="J201" s="18" t="str">
        <f t="shared" si="17"/>
        <v>USD</v>
      </c>
      <c r="K201" s="18" t="str">
        <f t="shared" si="18"/>
        <v>40835USD</v>
      </c>
      <c r="L201" s="18" t="str">
        <f t="shared" si="19"/>
        <v>40835NOK</v>
      </c>
      <c r="M201" s="23">
        <v>2687.4883174872957</v>
      </c>
      <c r="N201" s="47">
        <f t="shared" si="20"/>
        <v>15050.47677206649</v>
      </c>
      <c r="O201" s="55">
        <v>40835</v>
      </c>
      <c r="P201" s="54">
        <v>0</v>
      </c>
      <c r="Q201" s="54" t="s">
        <v>65</v>
      </c>
      <c r="R201" s="54">
        <v>163</v>
      </c>
      <c r="S201" s="54" t="s">
        <v>71</v>
      </c>
      <c r="T201" s="54">
        <v>15050.4767720665</v>
      </c>
      <c r="U201" s="54" t="s">
        <v>67</v>
      </c>
      <c r="V201" s="54" t="s">
        <v>68</v>
      </c>
      <c r="W201" s="54" t="s">
        <v>3</v>
      </c>
      <c r="X201" s="54" t="s">
        <v>4</v>
      </c>
      <c r="Y201" s="49">
        <f t="shared" si="21"/>
        <v>0</v>
      </c>
    </row>
    <row r="202" spans="8:25" x14ac:dyDescent="0.25">
      <c r="H202" s="17">
        <v>40827</v>
      </c>
      <c r="I202" s="18" t="s">
        <v>5</v>
      </c>
      <c r="J202" s="18" t="str">
        <f t="shared" si="17"/>
        <v>USD</v>
      </c>
      <c r="K202" s="18" t="str">
        <f t="shared" si="18"/>
        <v>40827USD</v>
      </c>
      <c r="L202" s="18" t="str">
        <f t="shared" si="19"/>
        <v>40827NOK</v>
      </c>
      <c r="M202" s="22">
        <v>122625.0000000001</v>
      </c>
      <c r="N202" s="47">
        <f t="shared" si="20"/>
        <v>701782.88108110439</v>
      </c>
      <c r="O202" s="55">
        <v>40827</v>
      </c>
      <c r="P202" s="54">
        <v>0</v>
      </c>
      <c r="Q202" s="54" t="s">
        <v>65</v>
      </c>
      <c r="R202" s="54">
        <v>163</v>
      </c>
      <c r="S202" s="54" t="s">
        <v>71</v>
      </c>
      <c r="T202" s="54">
        <v>701782.88108110405</v>
      </c>
      <c r="U202" s="54" t="s">
        <v>67</v>
      </c>
      <c r="V202" s="54" t="s">
        <v>68</v>
      </c>
      <c r="W202" s="54" t="s">
        <v>3</v>
      </c>
      <c r="X202" s="54" t="s">
        <v>5</v>
      </c>
      <c r="Y202" s="49">
        <f t="shared" si="21"/>
        <v>0</v>
      </c>
    </row>
    <row r="203" spans="8:25" x14ac:dyDescent="0.25">
      <c r="H203" s="19">
        <v>40828</v>
      </c>
      <c r="I203" s="20" t="s">
        <v>5</v>
      </c>
      <c r="J203" s="18" t="str">
        <f t="shared" si="17"/>
        <v>USD</v>
      </c>
      <c r="K203" s="18" t="str">
        <f t="shared" si="18"/>
        <v>40828USD</v>
      </c>
      <c r="L203" s="18" t="str">
        <f t="shared" si="19"/>
        <v>40828NOK</v>
      </c>
      <c r="M203" s="23">
        <v>-21625.000000000116</v>
      </c>
      <c r="N203" s="47">
        <f t="shared" si="20"/>
        <v>-122182.04767420421</v>
      </c>
      <c r="O203" s="55">
        <v>40828</v>
      </c>
      <c r="P203" s="54">
        <v>0</v>
      </c>
      <c r="Q203" s="54" t="s">
        <v>65</v>
      </c>
      <c r="R203" s="54">
        <v>163</v>
      </c>
      <c r="S203" s="54" t="s">
        <v>71</v>
      </c>
      <c r="T203" s="54">
        <v>-122182.047674203</v>
      </c>
      <c r="U203" s="54" t="s">
        <v>67</v>
      </c>
      <c r="V203" s="54" t="s">
        <v>68</v>
      </c>
      <c r="W203" s="54" t="s">
        <v>3</v>
      </c>
      <c r="X203" s="54" t="s">
        <v>5</v>
      </c>
      <c r="Y203" s="49">
        <f t="shared" si="21"/>
        <v>0</v>
      </c>
    </row>
    <row r="204" spans="8:25" x14ac:dyDescent="0.25">
      <c r="H204" s="17">
        <v>40829</v>
      </c>
      <c r="I204" s="18" t="s">
        <v>5</v>
      </c>
      <c r="J204" s="18" t="str">
        <f t="shared" si="17"/>
        <v>USD</v>
      </c>
      <c r="K204" s="18" t="str">
        <f t="shared" si="18"/>
        <v>40829USD</v>
      </c>
      <c r="L204" s="18" t="str">
        <f t="shared" si="19"/>
        <v>40829NOK</v>
      </c>
      <c r="M204" s="22">
        <v>8124.9999999999382</v>
      </c>
      <c r="N204" s="47">
        <f t="shared" si="20"/>
        <v>45933.062881231017</v>
      </c>
      <c r="O204" s="55">
        <v>40829</v>
      </c>
      <c r="P204" s="54">
        <v>0</v>
      </c>
      <c r="Q204" s="54" t="s">
        <v>65</v>
      </c>
      <c r="R204" s="54">
        <v>163</v>
      </c>
      <c r="S204" s="54" t="s">
        <v>71</v>
      </c>
      <c r="T204" s="54">
        <v>45933.062881231301</v>
      </c>
      <c r="U204" s="54" t="s">
        <v>67</v>
      </c>
      <c r="V204" s="54" t="s">
        <v>68</v>
      </c>
      <c r="W204" s="54" t="s">
        <v>3</v>
      </c>
      <c r="X204" s="54" t="s">
        <v>5</v>
      </c>
      <c r="Y204" s="49">
        <f t="shared" si="21"/>
        <v>0</v>
      </c>
    </row>
    <row r="205" spans="8:25" x14ac:dyDescent="0.25">
      <c r="H205" s="19">
        <v>40830</v>
      </c>
      <c r="I205" s="20" t="s">
        <v>5</v>
      </c>
      <c r="J205" s="18" t="str">
        <f t="shared" si="17"/>
        <v>USD</v>
      </c>
      <c r="K205" s="18" t="str">
        <f t="shared" si="18"/>
        <v>40830USD</v>
      </c>
      <c r="L205" s="18" t="str">
        <f t="shared" si="19"/>
        <v>40830NOK</v>
      </c>
      <c r="M205" s="23">
        <v>-20374.999999999978</v>
      </c>
      <c r="N205" s="47">
        <f t="shared" si="20"/>
        <v>-113725.16256870866</v>
      </c>
      <c r="O205" s="55">
        <v>40830</v>
      </c>
      <c r="P205" s="54">
        <v>0</v>
      </c>
      <c r="Q205" s="54" t="s">
        <v>65</v>
      </c>
      <c r="R205" s="54">
        <v>163</v>
      </c>
      <c r="S205" s="54" t="s">
        <v>71</v>
      </c>
      <c r="T205" s="54">
        <v>-113725.162568709</v>
      </c>
      <c r="U205" s="54" t="s">
        <v>67</v>
      </c>
      <c r="V205" s="54" t="s">
        <v>68</v>
      </c>
      <c r="W205" s="54" t="s">
        <v>3</v>
      </c>
      <c r="X205" s="54" t="s">
        <v>5</v>
      </c>
      <c r="Y205" s="49">
        <f t="shared" si="21"/>
        <v>0</v>
      </c>
    </row>
    <row r="206" spans="8:25" x14ac:dyDescent="0.25">
      <c r="H206" s="17">
        <v>40833</v>
      </c>
      <c r="I206" s="18" t="s">
        <v>5</v>
      </c>
      <c r="J206" s="18" t="str">
        <f t="shared" si="17"/>
        <v>USD</v>
      </c>
      <c r="K206" s="18" t="str">
        <f t="shared" si="18"/>
        <v>40833USD</v>
      </c>
      <c r="L206" s="18" t="str">
        <f t="shared" si="19"/>
        <v>40833NOK</v>
      </c>
      <c r="M206" s="22">
        <v>9750.0000000000364</v>
      </c>
      <c r="N206" s="47">
        <f t="shared" si="20"/>
        <v>54702.152403281114</v>
      </c>
      <c r="O206" s="55">
        <v>40833</v>
      </c>
      <c r="P206" s="54">
        <v>0</v>
      </c>
      <c r="Q206" s="54" t="s">
        <v>65</v>
      </c>
      <c r="R206" s="54">
        <v>163</v>
      </c>
      <c r="S206" s="54" t="s">
        <v>71</v>
      </c>
      <c r="T206" s="54">
        <v>54702.152403280903</v>
      </c>
      <c r="U206" s="54" t="s">
        <v>67</v>
      </c>
      <c r="V206" s="54" t="s">
        <v>68</v>
      </c>
      <c r="W206" s="54" t="s">
        <v>3</v>
      </c>
      <c r="X206" s="54" t="s">
        <v>5</v>
      </c>
      <c r="Y206" s="49">
        <f t="shared" si="21"/>
        <v>0</v>
      </c>
    </row>
    <row r="207" spans="8:25" x14ac:dyDescent="0.25">
      <c r="H207" s="19">
        <v>40835</v>
      </c>
      <c r="I207" s="20" t="s">
        <v>5</v>
      </c>
      <c r="J207" s="18" t="str">
        <f t="shared" si="17"/>
        <v>USD</v>
      </c>
      <c r="K207" s="18" t="str">
        <f t="shared" si="18"/>
        <v>40835USD</v>
      </c>
      <c r="L207" s="18" t="str">
        <f t="shared" si="19"/>
        <v>40835NOK</v>
      </c>
      <c r="M207" s="23">
        <v>-2687.4883174872957</v>
      </c>
      <c r="N207" s="47">
        <f t="shared" si="20"/>
        <v>-15050.47677206649</v>
      </c>
      <c r="O207" s="55">
        <v>40835</v>
      </c>
      <c r="P207" s="54">
        <v>0</v>
      </c>
      <c r="Q207" s="54" t="s">
        <v>65</v>
      </c>
      <c r="R207" s="54">
        <v>163</v>
      </c>
      <c r="S207" s="54" t="s">
        <v>71</v>
      </c>
      <c r="T207" s="54">
        <v>-15050.4767720665</v>
      </c>
      <c r="U207" s="54" t="s">
        <v>67</v>
      </c>
      <c r="V207" s="54" t="s">
        <v>68</v>
      </c>
      <c r="W207" s="54" t="s">
        <v>3</v>
      </c>
      <c r="X207" s="54" t="s">
        <v>5</v>
      </c>
      <c r="Y207" s="49">
        <f t="shared" si="21"/>
        <v>0</v>
      </c>
    </row>
    <row r="208" spans="8:25" x14ac:dyDescent="0.25">
      <c r="H208" s="17">
        <v>40833</v>
      </c>
      <c r="I208" s="18" t="s">
        <v>6</v>
      </c>
      <c r="J208" s="18" t="str">
        <f t="shared" si="17"/>
        <v>USD</v>
      </c>
      <c r="K208" s="18" t="str">
        <f t="shared" si="18"/>
        <v>40833USD</v>
      </c>
      <c r="L208" s="18" t="str">
        <f t="shared" si="19"/>
        <v>40833NOK</v>
      </c>
      <c r="M208" s="22">
        <v>-43999.999999999869</v>
      </c>
      <c r="N208" s="47">
        <f t="shared" si="20"/>
        <v>-246860.99546095927</v>
      </c>
      <c r="O208" s="55">
        <v>40833</v>
      </c>
      <c r="P208" s="54">
        <v>0</v>
      </c>
      <c r="Q208" s="54" t="s">
        <v>65</v>
      </c>
      <c r="R208" s="54">
        <v>163</v>
      </c>
      <c r="S208" s="54" t="s">
        <v>71</v>
      </c>
      <c r="T208" s="54">
        <v>-246860.99546096</v>
      </c>
      <c r="U208" s="54" t="s">
        <v>67</v>
      </c>
      <c r="V208" s="54" t="s">
        <v>68</v>
      </c>
      <c r="W208" s="54" t="s">
        <v>3</v>
      </c>
      <c r="X208" s="54" t="s">
        <v>6</v>
      </c>
      <c r="Y208" s="49">
        <f t="shared" si="21"/>
        <v>0</v>
      </c>
    </row>
    <row r="209" spans="8:25" x14ac:dyDescent="0.25">
      <c r="H209" s="19">
        <v>40835</v>
      </c>
      <c r="I209" s="20" t="s">
        <v>6</v>
      </c>
      <c r="J209" s="18" t="str">
        <f t="shared" si="17"/>
        <v>USD</v>
      </c>
      <c r="K209" s="18" t="str">
        <f t="shared" si="18"/>
        <v>40835USD</v>
      </c>
      <c r="L209" s="18" t="str">
        <f t="shared" si="19"/>
        <v>40835NOK</v>
      </c>
      <c r="M209" s="23">
        <v>2687.4883174872957</v>
      </c>
      <c r="N209" s="47">
        <f t="shared" si="20"/>
        <v>15050.47677206649</v>
      </c>
      <c r="O209" s="55">
        <v>40835</v>
      </c>
      <c r="P209" s="54">
        <v>0</v>
      </c>
      <c r="Q209" s="54" t="s">
        <v>65</v>
      </c>
      <c r="R209" s="54">
        <v>163</v>
      </c>
      <c r="S209" s="54" t="s">
        <v>71</v>
      </c>
      <c r="T209" s="54">
        <v>15050.4767720665</v>
      </c>
      <c r="U209" s="54" t="s">
        <v>67</v>
      </c>
      <c r="V209" s="54" t="s">
        <v>68</v>
      </c>
      <c r="W209" s="54" t="s">
        <v>3</v>
      </c>
      <c r="X209" s="54" t="s">
        <v>6</v>
      </c>
      <c r="Y209" s="49">
        <f t="shared" si="21"/>
        <v>0</v>
      </c>
    </row>
    <row r="210" spans="8:25" x14ac:dyDescent="0.25">
      <c r="H210" s="17">
        <v>40819</v>
      </c>
      <c r="I210" s="18" t="s">
        <v>26</v>
      </c>
      <c r="J210" s="18" t="str">
        <f t="shared" si="17"/>
        <v>USD</v>
      </c>
      <c r="K210" s="18" t="str">
        <f t="shared" si="18"/>
        <v>40819USD</v>
      </c>
      <c r="L210" s="18" t="str">
        <f t="shared" si="19"/>
        <v>40819NOK</v>
      </c>
      <c r="M210" s="22">
        <v>-137124.99999999988</v>
      </c>
      <c r="N210" s="47">
        <f t="shared" si="20"/>
        <v>-804649.50418472209</v>
      </c>
      <c r="O210" s="55">
        <v>40819</v>
      </c>
      <c r="P210" s="54">
        <v>0</v>
      </c>
      <c r="Q210" s="54" t="s">
        <v>65</v>
      </c>
      <c r="R210" s="54">
        <v>163</v>
      </c>
      <c r="S210" s="54" t="s">
        <v>71</v>
      </c>
      <c r="T210" s="54">
        <v>-804649.50418472197</v>
      </c>
      <c r="U210" s="54" t="s">
        <v>67</v>
      </c>
      <c r="V210" s="54" t="s">
        <v>68</v>
      </c>
      <c r="W210" s="54" t="s">
        <v>25</v>
      </c>
      <c r="X210" s="54" t="s">
        <v>26</v>
      </c>
      <c r="Y210" s="49">
        <f t="shared" si="21"/>
        <v>0</v>
      </c>
    </row>
    <row r="211" spans="8:25" x14ac:dyDescent="0.25">
      <c r="H211" s="19">
        <v>40820</v>
      </c>
      <c r="I211" s="20" t="s">
        <v>26</v>
      </c>
      <c r="J211" s="18" t="str">
        <f t="shared" si="17"/>
        <v>USD</v>
      </c>
      <c r="K211" s="18" t="str">
        <f t="shared" si="18"/>
        <v>40820USD</v>
      </c>
      <c r="L211" s="18" t="str">
        <f t="shared" si="19"/>
        <v>40820NOK</v>
      </c>
      <c r="M211" s="23">
        <v>-15249.999999999985</v>
      </c>
      <c r="N211" s="47">
        <f t="shared" si="20"/>
        <v>-90835.862278938235</v>
      </c>
      <c r="O211" s="55">
        <v>40820</v>
      </c>
      <c r="P211" s="54">
        <v>0</v>
      </c>
      <c r="Q211" s="54" t="s">
        <v>65</v>
      </c>
      <c r="R211" s="54">
        <v>163</v>
      </c>
      <c r="S211" s="54" t="s">
        <v>71</v>
      </c>
      <c r="T211" s="54">
        <v>-90835.862278938293</v>
      </c>
      <c r="U211" s="54" t="s">
        <v>67</v>
      </c>
      <c r="V211" s="54" t="s">
        <v>68</v>
      </c>
      <c r="W211" s="54" t="s">
        <v>25</v>
      </c>
      <c r="X211" s="54" t="s">
        <v>26</v>
      </c>
      <c r="Y211" s="49">
        <f t="shared" si="21"/>
        <v>0</v>
      </c>
    </row>
    <row r="212" spans="8:25" x14ac:dyDescent="0.25">
      <c r="H212" s="17">
        <v>40821</v>
      </c>
      <c r="I212" s="18" t="s">
        <v>26</v>
      </c>
      <c r="J212" s="18" t="str">
        <f t="shared" si="17"/>
        <v>USD</v>
      </c>
      <c r="K212" s="18" t="str">
        <f t="shared" si="18"/>
        <v>40821USD</v>
      </c>
      <c r="L212" s="18" t="str">
        <f t="shared" si="19"/>
        <v>40821NOK</v>
      </c>
      <c r="M212" s="22">
        <v>14500.000000000069</v>
      </c>
      <c r="N212" s="47">
        <f t="shared" si="20"/>
        <v>85196.197986603147</v>
      </c>
      <c r="O212" s="55">
        <v>40821</v>
      </c>
      <c r="P212" s="54">
        <v>0</v>
      </c>
      <c r="Q212" s="54" t="s">
        <v>65</v>
      </c>
      <c r="R212" s="54">
        <v>163</v>
      </c>
      <c r="S212" s="54" t="s">
        <v>71</v>
      </c>
      <c r="T212" s="54">
        <v>85196.197986602798</v>
      </c>
      <c r="U212" s="54" t="s">
        <v>67</v>
      </c>
      <c r="V212" s="54" t="s">
        <v>68</v>
      </c>
      <c r="W212" s="54" t="s">
        <v>25</v>
      </c>
      <c r="X212" s="54" t="s">
        <v>26</v>
      </c>
      <c r="Y212" s="49">
        <f t="shared" si="21"/>
        <v>0</v>
      </c>
    </row>
    <row r="213" spans="8:25" x14ac:dyDescent="0.25">
      <c r="H213" s="19">
        <v>40822</v>
      </c>
      <c r="I213" s="20" t="s">
        <v>26</v>
      </c>
      <c r="J213" s="18" t="str">
        <f t="shared" si="17"/>
        <v>USD</v>
      </c>
      <c r="K213" s="18" t="str">
        <f t="shared" si="18"/>
        <v>40822USD</v>
      </c>
      <c r="L213" s="18" t="str">
        <f t="shared" si="19"/>
        <v>40822NOK</v>
      </c>
      <c r="M213" s="23">
        <v>1374.9999999998486</v>
      </c>
      <c r="N213" s="47">
        <f t="shared" si="20"/>
        <v>8100.8124947539009</v>
      </c>
      <c r="O213" s="55">
        <v>40822</v>
      </c>
      <c r="P213" s="54">
        <v>0</v>
      </c>
      <c r="Q213" s="54" t="s">
        <v>65</v>
      </c>
      <c r="R213" s="54">
        <v>163</v>
      </c>
      <c r="S213" s="54" t="s">
        <v>71</v>
      </c>
      <c r="T213" s="54">
        <v>8100.8124947547904</v>
      </c>
      <c r="U213" s="54" t="s">
        <v>67</v>
      </c>
      <c r="V213" s="54" t="s">
        <v>68</v>
      </c>
      <c r="W213" s="54" t="s">
        <v>25</v>
      </c>
      <c r="X213" s="54" t="s">
        <v>26</v>
      </c>
      <c r="Y213" s="49">
        <f t="shared" si="21"/>
        <v>0</v>
      </c>
    </row>
    <row r="214" spans="8:25" x14ac:dyDescent="0.25">
      <c r="H214" s="17">
        <v>40823</v>
      </c>
      <c r="I214" s="18" t="s">
        <v>26</v>
      </c>
      <c r="J214" s="18" t="str">
        <f t="shared" si="17"/>
        <v>USD</v>
      </c>
      <c r="K214" s="18" t="str">
        <f t="shared" si="18"/>
        <v>40823USD</v>
      </c>
      <c r="L214" s="18" t="str">
        <f t="shared" si="19"/>
        <v>40823NOK</v>
      </c>
      <c r="M214" s="22">
        <v>18750.000000000156</v>
      </c>
      <c r="N214" s="47">
        <f t="shared" si="20"/>
        <v>108748.12602996921</v>
      </c>
      <c r="O214" s="55">
        <v>40823</v>
      </c>
      <c r="P214" s="54">
        <v>0</v>
      </c>
      <c r="Q214" s="54" t="s">
        <v>65</v>
      </c>
      <c r="R214" s="54">
        <v>163</v>
      </c>
      <c r="S214" s="54" t="s">
        <v>71</v>
      </c>
      <c r="T214" s="54">
        <v>108748.126029968</v>
      </c>
      <c r="U214" s="54" t="s">
        <v>67</v>
      </c>
      <c r="V214" s="54" t="s">
        <v>68</v>
      </c>
      <c r="W214" s="54" t="s">
        <v>25</v>
      </c>
      <c r="X214" s="54" t="s">
        <v>26</v>
      </c>
      <c r="Y214" s="49">
        <f t="shared" si="21"/>
        <v>0</v>
      </c>
    </row>
    <row r="215" spans="8:25" x14ac:dyDescent="0.25">
      <c r="H215" s="19">
        <v>40827</v>
      </c>
      <c r="I215" s="20" t="s">
        <v>26</v>
      </c>
      <c r="J215" s="18" t="str">
        <f t="shared" si="17"/>
        <v>USD</v>
      </c>
      <c r="K215" s="18" t="str">
        <f t="shared" si="18"/>
        <v>40827USD</v>
      </c>
      <c r="L215" s="18" t="str">
        <f t="shared" si="19"/>
        <v>40827NOK</v>
      </c>
      <c r="M215" s="23">
        <v>14625.000000000055</v>
      </c>
      <c r="N215" s="47">
        <f t="shared" si="20"/>
        <v>83698.87572526958</v>
      </c>
      <c r="O215" s="55">
        <v>40827</v>
      </c>
      <c r="P215" s="54">
        <v>0</v>
      </c>
      <c r="Q215" s="54" t="s">
        <v>65</v>
      </c>
      <c r="R215" s="54">
        <v>163</v>
      </c>
      <c r="S215" s="54" t="s">
        <v>71</v>
      </c>
      <c r="T215" s="54">
        <v>83698.875725270598</v>
      </c>
      <c r="U215" s="54" t="s">
        <v>67</v>
      </c>
      <c r="V215" s="54" t="s">
        <v>68</v>
      </c>
      <c r="W215" s="54" t="s">
        <v>25</v>
      </c>
      <c r="X215" s="54" t="s">
        <v>26</v>
      </c>
      <c r="Y215" s="49">
        <f t="shared" si="21"/>
        <v>0</v>
      </c>
    </row>
    <row r="216" spans="8:25" x14ac:dyDescent="0.25">
      <c r="H216" s="17">
        <v>40828</v>
      </c>
      <c r="I216" s="18" t="s">
        <v>26</v>
      </c>
      <c r="J216" s="18" t="str">
        <f t="shared" si="17"/>
        <v>USD</v>
      </c>
      <c r="K216" s="18" t="str">
        <f t="shared" si="18"/>
        <v>40828USD</v>
      </c>
      <c r="L216" s="18" t="str">
        <f t="shared" si="19"/>
        <v>40828NOK</v>
      </c>
      <c r="M216" s="22">
        <v>21624.99999999984</v>
      </c>
      <c r="N216" s="47">
        <f t="shared" si="20"/>
        <v>122182.04767420265</v>
      </c>
      <c r="O216" s="55">
        <v>40828</v>
      </c>
      <c r="P216" s="54">
        <v>0</v>
      </c>
      <c r="Q216" s="54" t="s">
        <v>65</v>
      </c>
      <c r="R216" s="54">
        <v>163</v>
      </c>
      <c r="S216" s="54" t="s">
        <v>71</v>
      </c>
      <c r="T216" s="54">
        <v>122182.047674202</v>
      </c>
      <c r="U216" s="54" t="s">
        <v>67</v>
      </c>
      <c r="V216" s="54" t="s">
        <v>68</v>
      </c>
      <c r="W216" s="54" t="s">
        <v>25</v>
      </c>
      <c r="X216" s="54" t="s">
        <v>26</v>
      </c>
      <c r="Y216" s="49">
        <f t="shared" si="21"/>
        <v>0</v>
      </c>
    </row>
    <row r="217" spans="8:25" x14ac:dyDescent="0.25">
      <c r="H217" s="19">
        <v>40829</v>
      </c>
      <c r="I217" s="20" t="s">
        <v>26</v>
      </c>
      <c r="J217" s="18" t="str">
        <f t="shared" si="17"/>
        <v>USD</v>
      </c>
      <c r="K217" s="18" t="str">
        <f t="shared" si="18"/>
        <v>40829USD</v>
      </c>
      <c r="L217" s="18" t="str">
        <f t="shared" si="19"/>
        <v>40829NOK</v>
      </c>
      <c r="M217" s="23">
        <v>-8124.9999999999382</v>
      </c>
      <c r="N217" s="47">
        <f t="shared" si="20"/>
        <v>-45933.062881231017</v>
      </c>
      <c r="O217" s="55">
        <v>40829</v>
      </c>
      <c r="P217" s="54">
        <v>0</v>
      </c>
      <c r="Q217" s="54" t="s">
        <v>65</v>
      </c>
      <c r="R217" s="54">
        <v>163</v>
      </c>
      <c r="S217" s="54" t="s">
        <v>71</v>
      </c>
      <c r="T217" s="54">
        <v>-45933.062881231301</v>
      </c>
      <c r="U217" s="54" t="s">
        <v>67</v>
      </c>
      <c r="V217" s="54" t="s">
        <v>68</v>
      </c>
      <c r="W217" s="54" t="s">
        <v>25</v>
      </c>
      <c r="X217" s="54" t="s">
        <v>26</v>
      </c>
      <c r="Y217" s="49">
        <f t="shared" si="21"/>
        <v>0</v>
      </c>
    </row>
    <row r="218" spans="8:25" x14ac:dyDescent="0.25">
      <c r="H218" s="17">
        <v>40830</v>
      </c>
      <c r="I218" s="18" t="s">
        <v>26</v>
      </c>
      <c r="J218" s="18" t="str">
        <f t="shared" si="17"/>
        <v>USD</v>
      </c>
      <c r="K218" s="18" t="str">
        <f t="shared" si="18"/>
        <v>40830USD</v>
      </c>
      <c r="L218" s="18" t="str">
        <f t="shared" si="19"/>
        <v>40830NOK</v>
      </c>
      <c r="M218" s="22">
        <v>20374.999999999978</v>
      </c>
      <c r="N218" s="47">
        <f t="shared" si="20"/>
        <v>113725.16256870866</v>
      </c>
      <c r="O218" s="55">
        <v>40830</v>
      </c>
      <c r="P218" s="54">
        <v>0</v>
      </c>
      <c r="Q218" s="54" t="s">
        <v>65</v>
      </c>
      <c r="R218" s="54">
        <v>163</v>
      </c>
      <c r="S218" s="54" t="s">
        <v>71</v>
      </c>
      <c r="T218" s="54">
        <v>113725.162568709</v>
      </c>
      <c r="U218" s="54" t="s">
        <v>67</v>
      </c>
      <c r="V218" s="54" t="s">
        <v>68</v>
      </c>
      <c r="W218" s="54" t="s">
        <v>25</v>
      </c>
      <c r="X218" s="54" t="s">
        <v>26</v>
      </c>
      <c r="Y218" s="49">
        <f t="shared" si="21"/>
        <v>0</v>
      </c>
    </row>
    <row r="219" spans="8:25" x14ac:dyDescent="0.25">
      <c r="H219" s="19">
        <v>40833</v>
      </c>
      <c r="I219" s="20" t="s">
        <v>26</v>
      </c>
      <c r="J219" s="18" t="str">
        <f t="shared" si="17"/>
        <v>USD</v>
      </c>
      <c r="K219" s="18" t="str">
        <f t="shared" si="18"/>
        <v>40833USD</v>
      </c>
      <c r="L219" s="18" t="str">
        <f t="shared" si="19"/>
        <v>40833NOK</v>
      </c>
      <c r="M219" s="23">
        <v>-9750.0000000000364</v>
      </c>
      <c r="N219" s="47">
        <f t="shared" si="20"/>
        <v>-54702.152403281114</v>
      </c>
      <c r="O219" s="55">
        <v>40833</v>
      </c>
      <c r="P219" s="54">
        <v>0</v>
      </c>
      <c r="Q219" s="54" t="s">
        <v>65</v>
      </c>
      <c r="R219" s="54">
        <v>163</v>
      </c>
      <c r="S219" s="54" t="s">
        <v>71</v>
      </c>
      <c r="T219" s="54">
        <v>-54702.152403280903</v>
      </c>
      <c r="U219" s="54" t="s">
        <v>67</v>
      </c>
      <c r="V219" s="54" t="s">
        <v>68</v>
      </c>
      <c r="W219" s="54" t="s">
        <v>25</v>
      </c>
      <c r="X219" s="54" t="s">
        <v>26</v>
      </c>
      <c r="Y219" s="49">
        <f t="shared" si="21"/>
        <v>0</v>
      </c>
    </row>
    <row r="220" spans="8:25" x14ac:dyDescent="0.25">
      <c r="H220" s="17">
        <v>40834</v>
      </c>
      <c r="I220" s="18" t="s">
        <v>26</v>
      </c>
      <c r="J220" s="18" t="str">
        <f t="shared" si="17"/>
        <v>USD</v>
      </c>
      <c r="K220" s="18" t="str">
        <f t="shared" si="18"/>
        <v>40834USD</v>
      </c>
      <c r="L220" s="18" t="str">
        <f t="shared" si="19"/>
        <v>40834NOK</v>
      </c>
      <c r="M220" s="22">
        <v>-11374.999999999858</v>
      </c>
      <c r="N220" s="47">
        <f t="shared" si="20"/>
        <v>-64347.806215285396</v>
      </c>
      <c r="O220" s="55">
        <v>40834</v>
      </c>
      <c r="P220" s="54">
        <v>0</v>
      </c>
      <c r="Q220" s="54" t="s">
        <v>65</v>
      </c>
      <c r="R220" s="54">
        <v>163</v>
      </c>
      <c r="S220" s="54" t="s">
        <v>71</v>
      </c>
      <c r="T220" s="54">
        <v>-64347.806215284902</v>
      </c>
      <c r="U220" s="54" t="s">
        <v>67</v>
      </c>
      <c r="V220" s="54" t="s">
        <v>68</v>
      </c>
      <c r="W220" s="54" t="s">
        <v>25</v>
      </c>
      <c r="X220" s="54" t="s">
        <v>26</v>
      </c>
      <c r="Y220" s="49">
        <f t="shared" si="21"/>
        <v>0</v>
      </c>
    </row>
    <row r="221" spans="8:25" x14ac:dyDescent="0.25">
      <c r="H221" s="19">
        <v>40835</v>
      </c>
      <c r="I221" s="20" t="s">
        <v>26</v>
      </c>
      <c r="J221" s="18" t="str">
        <f t="shared" si="17"/>
        <v>USD</v>
      </c>
      <c r="K221" s="18" t="str">
        <f t="shared" si="18"/>
        <v>40835USD</v>
      </c>
      <c r="L221" s="18" t="str">
        <f t="shared" si="19"/>
        <v>40835NOK</v>
      </c>
      <c r="M221" s="23">
        <v>13999.999999999845</v>
      </c>
      <c r="N221" s="47">
        <f t="shared" si="20"/>
        <v>78402.824465459125</v>
      </c>
      <c r="O221" s="55">
        <v>40835</v>
      </c>
      <c r="P221" s="54">
        <v>0</v>
      </c>
      <c r="Q221" s="54" t="s">
        <v>65</v>
      </c>
      <c r="R221" s="54">
        <v>163</v>
      </c>
      <c r="S221" s="54" t="s">
        <v>71</v>
      </c>
      <c r="T221" s="54">
        <v>78402.824465458703</v>
      </c>
      <c r="U221" s="54" t="s">
        <v>67</v>
      </c>
      <c r="V221" s="54" t="s">
        <v>68</v>
      </c>
      <c r="W221" s="54" t="s">
        <v>25</v>
      </c>
      <c r="X221" s="54" t="s">
        <v>26</v>
      </c>
      <c r="Y221" s="49">
        <f t="shared" si="21"/>
        <v>0</v>
      </c>
    </row>
    <row r="222" spans="8:25" x14ac:dyDescent="0.25">
      <c r="H222" s="17">
        <v>40836</v>
      </c>
      <c r="I222" s="18" t="s">
        <v>26</v>
      </c>
      <c r="J222" s="18" t="str">
        <f t="shared" si="17"/>
        <v>USD</v>
      </c>
      <c r="K222" s="18" t="str">
        <f t="shared" si="18"/>
        <v>40836USD</v>
      </c>
      <c r="L222" s="18" t="str">
        <f t="shared" si="19"/>
        <v>40836NOK</v>
      </c>
      <c r="M222" s="22">
        <v>-8749.999999999869</v>
      </c>
      <c r="N222" s="47">
        <f t="shared" si="20"/>
        <v>-49107.643493609787</v>
      </c>
      <c r="O222" s="55">
        <v>40836</v>
      </c>
      <c r="P222" s="54">
        <v>0</v>
      </c>
      <c r="Q222" s="54" t="s">
        <v>65</v>
      </c>
      <c r="R222" s="54">
        <v>163</v>
      </c>
      <c r="S222" s="54" t="s">
        <v>71</v>
      </c>
      <c r="T222" s="54">
        <v>-49107.6434936105</v>
      </c>
      <c r="U222" s="54" t="s">
        <v>67</v>
      </c>
      <c r="V222" s="54" t="s">
        <v>68</v>
      </c>
      <c r="W222" s="54" t="s">
        <v>25</v>
      </c>
      <c r="X222" s="54" t="s">
        <v>26</v>
      </c>
      <c r="Y222" s="49">
        <f t="shared" si="21"/>
        <v>0</v>
      </c>
    </row>
    <row r="223" spans="8:25" x14ac:dyDescent="0.25">
      <c r="H223" s="19">
        <v>40837</v>
      </c>
      <c r="I223" s="20" t="s">
        <v>26</v>
      </c>
      <c r="J223" s="18" t="str">
        <f t="shared" si="17"/>
        <v>USD</v>
      </c>
      <c r="K223" s="18" t="str">
        <f t="shared" si="18"/>
        <v>40837USD</v>
      </c>
      <c r="L223" s="18" t="str">
        <f t="shared" si="19"/>
        <v>40837NOK</v>
      </c>
      <c r="M223" s="23">
        <v>17749.999999999989</v>
      </c>
      <c r="N223" s="47">
        <f t="shared" si="20"/>
        <v>98651.839673519004</v>
      </c>
      <c r="O223" s="55">
        <v>40837</v>
      </c>
      <c r="P223" s="54">
        <v>0</v>
      </c>
      <c r="Q223" s="54" t="s">
        <v>65</v>
      </c>
      <c r="R223" s="54">
        <v>163</v>
      </c>
      <c r="S223" s="54" t="s">
        <v>71</v>
      </c>
      <c r="T223" s="54">
        <v>98651.839673519105</v>
      </c>
      <c r="U223" s="54" t="s">
        <v>67</v>
      </c>
      <c r="V223" s="54" t="s">
        <v>68</v>
      </c>
      <c r="W223" s="54" t="s">
        <v>25</v>
      </c>
      <c r="X223" s="54" t="s">
        <v>26</v>
      </c>
      <c r="Y223" s="49">
        <f t="shared" si="21"/>
        <v>0</v>
      </c>
    </row>
    <row r="224" spans="8:25" x14ac:dyDescent="0.25">
      <c r="H224" s="17">
        <v>40840</v>
      </c>
      <c r="I224" s="18" t="s">
        <v>26</v>
      </c>
      <c r="J224" s="18" t="str">
        <f t="shared" si="17"/>
        <v>USD</v>
      </c>
      <c r="K224" s="18" t="str">
        <f t="shared" si="18"/>
        <v>40840USD</v>
      </c>
      <c r="L224" s="18" t="str">
        <f t="shared" si="19"/>
        <v>40840NOK</v>
      </c>
      <c r="M224" s="22">
        <v>-6375.000000000131</v>
      </c>
      <c r="N224" s="47">
        <f t="shared" si="20"/>
        <v>-35476.236999035609</v>
      </c>
      <c r="O224" s="55">
        <v>40840</v>
      </c>
      <c r="P224" s="54">
        <v>0</v>
      </c>
      <c r="Q224" s="54" t="s">
        <v>65</v>
      </c>
      <c r="R224" s="54">
        <v>163</v>
      </c>
      <c r="S224" s="54" t="s">
        <v>71</v>
      </c>
      <c r="T224" s="54">
        <v>-35476.236999034903</v>
      </c>
      <c r="U224" s="54" t="s">
        <v>67</v>
      </c>
      <c r="V224" s="54" t="s">
        <v>68</v>
      </c>
      <c r="W224" s="54" t="s">
        <v>25</v>
      </c>
      <c r="X224" s="54" t="s">
        <v>26</v>
      </c>
      <c r="Y224" s="49">
        <f t="shared" si="21"/>
        <v>0</v>
      </c>
    </row>
    <row r="225" spans="8:25" x14ac:dyDescent="0.25">
      <c r="H225" s="19">
        <v>40841</v>
      </c>
      <c r="I225" s="20" t="s">
        <v>26</v>
      </c>
      <c r="J225" s="18" t="str">
        <f t="shared" si="17"/>
        <v>USD</v>
      </c>
      <c r="K225" s="18" t="str">
        <f t="shared" si="18"/>
        <v>40841USD</v>
      </c>
      <c r="L225" s="18" t="str">
        <f t="shared" si="19"/>
        <v>40841NOK</v>
      </c>
      <c r="M225" s="23">
        <v>10874.999999999913</v>
      </c>
      <c r="N225" s="47">
        <f t="shared" si="20"/>
        <v>60081.111699342204</v>
      </c>
      <c r="O225" s="55">
        <v>40841</v>
      </c>
      <c r="P225" s="54">
        <v>0</v>
      </c>
      <c r="Q225" s="54" t="s">
        <v>65</v>
      </c>
      <c r="R225" s="54">
        <v>163</v>
      </c>
      <c r="S225" s="54" t="s">
        <v>71</v>
      </c>
      <c r="T225" s="54">
        <v>60081.111699341403</v>
      </c>
      <c r="U225" s="54" t="s">
        <v>67</v>
      </c>
      <c r="V225" s="54" t="s">
        <v>68</v>
      </c>
      <c r="W225" s="54" t="s">
        <v>25</v>
      </c>
      <c r="X225" s="54" t="s">
        <v>26</v>
      </c>
      <c r="Y225" s="49">
        <f t="shared" si="21"/>
        <v>0</v>
      </c>
    </row>
    <row r="226" spans="8:25" x14ac:dyDescent="0.25">
      <c r="H226" s="17">
        <v>40842</v>
      </c>
      <c r="I226" s="18" t="s">
        <v>26</v>
      </c>
      <c r="J226" s="18" t="str">
        <f t="shared" si="17"/>
        <v>USD</v>
      </c>
      <c r="K226" s="18" t="str">
        <f t="shared" si="18"/>
        <v>40842USD</v>
      </c>
      <c r="L226" s="18" t="str">
        <f t="shared" si="19"/>
        <v>40842NOK</v>
      </c>
      <c r="M226" s="22">
        <v>5125.0000000002683</v>
      </c>
      <c r="N226" s="47">
        <f t="shared" si="20"/>
        <v>28177.069902421521</v>
      </c>
      <c r="O226" s="55">
        <v>40842</v>
      </c>
      <c r="P226" s="54">
        <v>0</v>
      </c>
      <c r="Q226" s="54" t="s">
        <v>65</v>
      </c>
      <c r="R226" s="54">
        <v>163</v>
      </c>
      <c r="S226" s="54" t="s">
        <v>71</v>
      </c>
      <c r="T226" s="54">
        <v>28177.069902422601</v>
      </c>
      <c r="U226" s="54" t="s">
        <v>67</v>
      </c>
      <c r="V226" s="54" t="s">
        <v>68</v>
      </c>
      <c r="W226" s="54" t="s">
        <v>25</v>
      </c>
      <c r="X226" s="54" t="s">
        <v>26</v>
      </c>
      <c r="Y226" s="49">
        <f t="shared" si="21"/>
        <v>0</v>
      </c>
    </row>
    <row r="227" spans="8:25" x14ac:dyDescent="0.25">
      <c r="H227" s="19">
        <v>40843</v>
      </c>
      <c r="I227" s="20" t="s">
        <v>26</v>
      </c>
      <c r="J227" s="18" t="str">
        <f t="shared" si="17"/>
        <v>USD</v>
      </c>
      <c r="K227" s="18" t="str">
        <f t="shared" si="18"/>
        <v>40843USD</v>
      </c>
      <c r="L227" s="18" t="str">
        <f t="shared" si="19"/>
        <v>40843NOK</v>
      </c>
      <c r="M227" s="23">
        <v>22624.999999999727</v>
      </c>
      <c r="N227" s="47">
        <f t="shared" si="20"/>
        <v>122855.07500846592</v>
      </c>
      <c r="O227" s="55">
        <v>40843</v>
      </c>
      <c r="P227" s="54">
        <v>0</v>
      </c>
      <c r="Q227" s="54" t="s">
        <v>65</v>
      </c>
      <c r="R227" s="54">
        <v>163</v>
      </c>
      <c r="S227" s="54" t="s">
        <v>71</v>
      </c>
      <c r="T227" s="54">
        <v>122855.07500846501</v>
      </c>
      <c r="U227" s="54" t="s">
        <v>67</v>
      </c>
      <c r="V227" s="54" t="s">
        <v>68</v>
      </c>
      <c r="W227" s="54" t="s">
        <v>25</v>
      </c>
      <c r="X227" s="54" t="s">
        <v>26</v>
      </c>
      <c r="Y227" s="49">
        <f t="shared" si="21"/>
        <v>0</v>
      </c>
    </row>
    <row r="228" spans="8:25" x14ac:dyDescent="0.25">
      <c r="H228" s="17">
        <v>40844</v>
      </c>
      <c r="I228" s="18" t="s">
        <v>26</v>
      </c>
      <c r="J228" s="18" t="str">
        <f t="shared" si="17"/>
        <v>USD</v>
      </c>
      <c r="K228" s="18" t="str">
        <f t="shared" si="18"/>
        <v>40844USD</v>
      </c>
      <c r="L228" s="18" t="str">
        <f t="shared" si="19"/>
        <v>40844NOK</v>
      </c>
      <c r="M228" s="22">
        <v>1875.0000000000709</v>
      </c>
      <c r="N228" s="47">
        <f t="shared" si="20"/>
        <v>10164.562314749148</v>
      </c>
      <c r="O228" s="55">
        <v>40844</v>
      </c>
      <c r="P228" s="54">
        <v>0</v>
      </c>
      <c r="Q228" s="54" t="s">
        <v>65</v>
      </c>
      <c r="R228" s="54">
        <v>163</v>
      </c>
      <c r="S228" s="54" t="s">
        <v>71</v>
      </c>
      <c r="T228" s="54">
        <v>10164.562314749999</v>
      </c>
      <c r="U228" s="54" t="s">
        <v>67</v>
      </c>
      <c r="V228" s="54" t="s">
        <v>68</v>
      </c>
      <c r="W228" s="54" t="s">
        <v>25</v>
      </c>
      <c r="X228" s="54" t="s">
        <v>26</v>
      </c>
      <c r="Y228" s="49">
        <f t="shared" si="21"/>
        <v>0</v>
      </c>
    </row>
    <row r="229" spans="8:25" x14ac:dyDescent="0.25">
      <c r="H229" s="19">
        <v>40847</v>
      </c>
      <c r="I229" s="20" t="s">
        <v>26</v>
      </c>
      <c r="J229" s="18" t="str">
        <f t="shared" si="17"/>
        <v>USD</v>
      </c>
      <c r="K229" s="18" t="str">
        <f t="shared" si="18"/>
        <v>40847USD</v>
      </c>
      <c r="L229" s="18" t="str">
        <f t="shared" si="19"/>
        <v>40847NOK</v>
      </c>
      <c r="M229" s="23">
        <v>-19374.999999999811</v>
      </c>
      <c r="N229" s="47">
        <f t="shared" si="20"/>
        <v>-106545.06191611184</v>
      </c>
      <c r="O229" s="55">
        <v>40847</v>
      </c>
      <c r="P229" s="54">
        <v>0</v>
      </c>
      <c r="Q229" s="54" t="s">
        <v>65</v>
      </c>
      <c r="R229" s="54">
        <v>163</v>
      </c>
      <c r="S229" s="54" t="s">
        <v>71</v>
      </c>
      <c r="T229" s="54">
        <v>-106545.061916112</v>
      </c>
      <c r="U229" s="54" t="s">
        <v>67</v>
      </c>
      <c r="V229" s="54" t="s">
        <v>68</v>
      </c>
      <c r="W229" s="54" t="s">
        <v>25</v>
      </c>
      <c r="X229" s="54" t="s">
        <v>26</v>
      </c>
      <c r="Y229" s="49">
        <f t="shared" si="21"/>
        <v>0</v>
      </c>
    </row>
    <row r="230" spans="8:25" x14ac:dyDescent="0.25">
      <c r="H230" s="17">
        <v>40848</v>
      </c>
      <c r="I230" s="18" t="s">
        <v>26</v>
      </c>
      <c r="J230" s="18" t="str">
        <f t="shared" si="17"/>
        <v>USD</v>
      </c>
      <c r="K230" s="18" t="str">
        <f t="shared" si="18"/>
        <v>40848USD</v>
      </c>
      <c r="L230" s="18" t="str">
        <f t="shared" si="19"/>
        <v>40848NOK</v>
      </c>
      <c r="M230" s="22">
        <v>-40374.999999999993</v>
      </c>
      <c r="N230" s="47">
        <f t="shared" si="20"/>
        <v>-228647.66266942045</v>
      </c>
      <c r="O230" s="55">
        <v>40848</v>
      </c>
      <c r="P230" s="54">
        <v>0</v>
      </c>
      <c r="Q230" s="54" t="s">
        <v>65</v>
      </c>
      <c r="R230" s="54">
        <v>163</v>
      </c>
      <c r="S230" s="54" t="s">
        <v>71</v>
      </c>
      <c r="T230" s="54">
        <v>-228647.66266942001</v>
      </c>
      <c r="U230" s="54" t="s">
        <v>67</v>
      </c>
      <c r="V230" s="54" t="s">
        <v>68</v>
      </c>
      <c r="W230" s="54" t="s">
        <v>25</v>
      </c>
      <c r="X230" s="54" t="s">
        <v>26</v>
      </c>
      <c r="Y230" s="49">
        <f t="shared" si="21"/>
        <v>0</v>
      </c>
    </row>
    <row r="231" spans="8:25" x14ac:dyDescent="0.25">
      <c r="H231" s="19">
        <v>40849</v>
      </c>
      <c r="I231" s="20" t="s">
        <v>26</v>
      </c>
      <c r="J231" s="18" t="str">
        <f t="shared" si="17"/>
        <v>USD</v>
      </c>
      <c r="K231" s="18" t="str">
        <f t="shared" si="18"/>
        <v>40849USD</v>
      </c>
      <c r="L231" s="18" t="str">
        <f t="shared" si="19"/>
        <v>40849NOK</v>
      </c>
      <c r="M231" s="23">
        <v>13499.999999999902</v>
      </c>
      <c r="N231" s="47">
        <f t="shared" si="20"/>
        <v>76048.199057578502</v>
      </c>
      <c r="O231" s="55">
        <v>40849</v>
      </c>
      <c r="P231" s="54">
        <v>0</v>
      </c>
      <c r="Q231" s="54" t="s">
        <v>65</v>
      </c>
      <c r="R231" s="54">
        <v>163</v>
      </c>
      <c r="S231" s="54" t="s">
        <v>71</v>
      </c>
      <c r="T231" s="54">
        <v>76048.199057577702</v>
      </c>
      <c r="U231" s="54" t="s">
        <v>67</v>
      </c>
      <c r="V231" s="54" t="s">
        <v>68</v>
      </c>
      <c r="W231" s="54" t="s">
        <v>25</v>
      </c>
      <c r="X231" s="54" t="s">
        <v>26</v>
      </c>
      <c r="Y231" s="49">
        <f t="shared" si="21"/>
        <v>0</v>
      </c>
    </row>
    <row r="232" spans="8:25" x14ac:dyDescent="0.25">
      <c r="H232" s="17">
        <v>40850</v>
      </c>
      <c r="I232" s="18" t="s">
        <v>26</v>
      </c>
      <c r="J232" s="18" t="str">
        <f t="shared" si="17"/>
        <v>USD</v>
      </c>
      <c r="K232" s="18" t="str">
        <f t="shared" si="18"/>
        <v>40850USD</v>
      </c>
      <c r="L232" s="18" t="str">
        <f t="shared" si="19"/>
        <v>40850NOK</v>
      </c>
      <c r="M232" s="22">
        <v>-2375.0000000000159</v>
      </c>
      <c r="N232" s="47">
        <f t="shared" si="20"/>
        <v>-13320.305854082206</v>
      </c>
      <c r="O232" s="55">
        <v>40850</v>
      </c>
      <c r="P232" s="54">
        <v>0</v>
      </c>
      <c r="Q232" s="54" t="s">
        <v>65</v>
      </c>
      <c r="R232" s="54">
        <v>163</v>
      </c>
      <c r="S232" s="54" t="s">
        <v>71</v>
      </c>
      <c r="T232" s="54">
        <v>-13320.3058540821</v>
      </c>
      <c r="U232" s="54" t="s">
        <v>67</v>
      </c>
      <c r="V232" s="54" t="s">
        <v>68</v>
      </c>
      <c r="W232" s="54" t="s">
        <v>25</v>
      </c>
      <c r="X232" s="54" t="s">
        <v>26</v>
      </c>
      <c r="Y232" s="49">
        <f t="shared" si="21"/>
        <v>0</v>
      </c>
    </row>
    <row r="233" spans="8:25" x14ac:dyDescent="0.25">
      <c r="H233" s="19">
        <v>40851</v>
      </c>
      <c r="I233" s="20" t="s">
        <v>26</v>
      </c>
      <c r="J233" s="18" t="str">
        <f t="shared" si="17"/>
        <v>USD</v>
      </c>
      <c r="K233" s="18" t="str">
        <f t="shared" si="18"/>
        <v>40851USD</v>
      </c>
      <c r="L233" s="18" t="str">
        <f t="shared" si="19"/>
        <v>40851NOK</v>
      </c>
      <c r="M233" s="23">
        <v>-4500.0000000000591</v>
      </c>
      <c r="N233" s="47">
        <f t="shared" si="20"/>
        <v>-25427.729838113799</v>
      </c>
      <c r="O233" s="55">
        <v>40851</v>
      </c>
      <c r="P233" s="54">
        <v>0</v>
      </c>
      <c r="Q233" s="54" t="s">
        <v>65</v>
      </c>
      <c r="R233" s="54">
        <v>163</v>
      </c>
      <c r="S233" s="54" t="s">
        <v>71</v>
      </c>
      <c r="T233" s="54">
        <v>-25427.729838113501</v>
      </c>
      <c r="U233" s="54" t="s">
        <v>67</v>
      </c>
      <c r="V233" s="54" t="s">
        <v>68</v>
      </c>
      <c r="W233" s="54" t="s">
        <v>25</v>
      </c>
      <c r="X233" s="54" t="s">
        <v>26</v>
      </c>
      <c r="Y233" s="49">
        <f t="shared" si="21"/>
        <v>0</v>
      </c>
    </row>
    <row r="234" spans="8:25" x14ac:dyDescent="0.25">
      <c r="H234" s="17">
        <v>40854</v>
      </c>
      <c r="I234" s="18" t="s">
        <v>26</v>
      </c>
      <c r="J234" s="18" t="str">
        <f t="shared" si="17"/>
        <v>USD</v>
      </c>
      <c r="K234" s="18" t="str">
        <f t="shared" si="18"/>
        <v>40854USD</v>
      </c>
      <c r="L234" s="18" t="str">
        <f t="shared" si="19"/>
        <v>40854NOK</v>
      </c>
      <c r="M234" s="22">
        <v>4125.000000000101</v>
      </c>
      <c r="N234" s="47">
        <f t="shared" si="20"/>
        <v>23123.492984472367</v>
      </c>
      <c r="O234" s="55">
        <v>40854</v>
      </c>
      <c r="P234" s="54">
        <v>0</v>
      </c>
      <c r="Q234" s="54" t="s">
        <v>65</v>
      </c>
      <c r="R234" s="54">
        <v>163</v>
      </c>
      <c r="S234" s="54" t="s">
        <v>71</v>
      </c>
      <c r="T234" s="54">
        <v>23123.492984471799</v>
      </c>
      <c r="U234" s="54" t="s">
        <v>67</v>
      </c>
      <c r="V234" s="54" t="s">
        <v>68</v>
      </c>
      <c r="W234" s="54" t="s">
        <v>25</v>
      </c>
      <c r="X234" s="54" t="s">
        <v>26</v>
      </c>
      <c r="Y234" s="49">
        <f t="shared" si="21"/>
        <v>0</v>
      </c>
    </row>
    <row r="235" spans="8:25" x14ac:dyDescent="0.25">
      <c r="H235" s="19">
        <v>40855</v>
      </c>
      <c r="I235" s="20" t="s">
        <v>26</v>
      </c>
      <c r="J235" s="18" t="str">
        <f t="shared" si="17"/>
        <v>USD</v>
      </c>
      <c r="K235" s="18" t="str">
        <f t="shared" si="18"/>
        <v>40855USD</v>
      </c>
      <c r="L235" s="18" t="str">
        <f t="shared" si="19"/>
        <v>40855NOK</v>
      </c>
      <c r="M235" s="23">
        <v>7874.9999999999654</v>
      </c>
      <c r="N235" s="47">
        <f t="shared" si="20"/>
        <v>44102.75736451133</v>
      </c>
      <c r="O235" s="55">
        <v>40855</v>
      </c>
      <c r="P235" s="54">
        <v>0</v>
      </c>
      <c r="Q235" s="54" t="s">
        <v>65</v>
      </c>
      <c r="R235" s="54">
        <v>163</v>
      </c>
      <c r="S235" s="54" t="s">
        <v>71</v>
      </c>
      <c r="T235" s="54">
        <v>44102.757364511497</v>
      </c>
      <c r="U235" s="54" t="s">
        <v>67</v>
      </c>
      <c r="V235" s="54" t="s">
        <v>68</v>
      </c>
      <c r="W235" s="54" t="s">
        <v>25</v>
      </c>
      <c r="X235" s="54" t="s">
        <v>26</v>
      </c>
      <c r="Y235" s="49">
        <f t="shared" si="21"/>
        <v>0</v>
      </c>
    </row>
    <row r="236" spans="8:25" x14ac:dyDescent="0.25">
      <c r="H236" s="17">
        <v>40856</v>
      </c>
      <c r="I236" s="18" t="s">
        <v>26</v>
      </c>
      <c r="J236" s="18" t="str">
        <f t="shared" si="17"/>
        <v>USD</v>
      </c>
      <c r="K236" s="18" t="str">
        <f t="shared" si="18"/>
        <v>40856USD</v>
      </c>
      <c r="L236" s="18" t="str">
        <f t="shared" si="19"/>
        <v>40856NOK</v>
      </c>
      <c r="M236" s="22">
        <v>-38374.999999999935</v>
      </c>
      <c r="N236" s="47">
        <f t="shared" si="20"/>
        <v>-220527.38454625374</v>
      </c>
      <c r="O236" s="55">
        <v>40856</v>
      </c>
      <c r="P236" s="54">
        <v>0</v>
      </c>
      <c r="Q236" s="54" t="s">
        <v>65</v>
      </c>
      <c r="R236" s="54">
        <v>163</v>
      </c>
      <c r="S236" s="54" t="s">
        <v>71</v>
      </c>
      <c r="T236" s="54">
        <v>-220527.384546254</v>
      </c>
      <c r="U236" s="54" t="s">
        <v>67</v>
      </c>
      <c r="V236" s="54" t="s">
        <v>68</v>
      </c>
      <c r="W236" s="54" t="s">
        <v>25</v>
      </c>
      <c r="X236" s="54" t="s">
        <v>26</v>
      </c>
      <c r="Y236" s="49">
        <f t="shared" si="21"/>
        <v>0</v>
      </c>
    </row>
    <row r="237" spans="8:25" x14ac:dyDescent="0.25">
      <c r="H237" s="19">
        <v>40857</v>
      </c>
      <c r="I237" s="20" t="s">
        <v>26</v>
      </c>
      <c r="J237" s="18" t="str">
        <f t="shared" si="17"/>
        <v>USD</v>
      </c>
      <c r="K237" s="18" t="str">
        <f t="shared" si="18"/>
        <v>40857USD</v>
      </c>
      <c r="L237" s="18" t="str">
        <f t="shared" si="19"/>
        <v>40857NOK</v>
      </c>
      <c r="M237" s="23">
        <v>6874.9999999997981</v>
      </c>
      <c r="N237" s="47">
        <f t="shared" si="20"/>
        <v>39234.24988984946</v>
      </c>
      <c r="O237" s="55">
        <v>40857</v>
      </c>
      <c r="P237" s="54">
        <v>0</v>
      </c>
      <c r="Q237" s="54" t="s">
        <v>65</v>
      </c>
      <c r="R237" s="54">
        <v>163</v>
      </c>
      <c r="S237" s="54" t="s">
        <v>71</v>
      </c>
      <c r="T237" s="54">
        <v>39234.249889850602</v>
      </c>
      <c r="U237" s="54" t="s">
        <v>67</v>
      </c>
      <c r="V237" s="54" t="s">
        <v>68</v>
      </c>
      <c r="W237" s="54" t="s">
        <v>25</v>
      </c>
      <c r="X237" s="54" t="s">
        <v>26</v>
      </c>
      <c r="Y237" s="49">
        <f t="shared" si="21"/>
        <v>0</v>
      </c>
    </row>
    <row r="238" spans="8:25" x14ac:dyDescent="0.25">
      <c r="H238" s="17">
        <v>40858</v>
      </c>
      <c r="I238" s="18" t="s">
        <v>26</v>
      </c>
      <c r="J238" s="18" t="str">
        <f t="shared" si="17"/>
        <v>USD</v>
      </c>
      <c r="K238" s="18" t="str">
        <f t="shared" si="18"/>
        <v>40858USD</v>
      </c>
      <c r="L238" s="18" t="str">
        <f t="shared" si="19"/>
        <v>40858NOK</v>
      </c>
      <c r="M238" s="22">
        <v>14125.000000000109</v>
      </c>
      <c r="N238" s="47">
        <f t="shared" si="20"/>
        <v>79958.799719811024</v>
      </c>
      <c r="O238" s="55">
        <v>40858</v>
      </c>
      <c r="P238" s="54">
        <v>0</v>
      </c>
      <c r="Q238" s="54" t="s">
        <v>65</v>
      </c>
      <c r="R238" s="54">
        <v>163</v>
      </c>
      <c r="S238" s="54" t="s">
        <v>71</v>
      </c>
      <c r="T238" s="54">
        <v>79958.799719810399</v>
      </c>
      <c r="U238" s="54" t="s">
        <v>67</v>
      </c>
      <c r="V238" s="54" t="s">
        <v>68</v>
      </c>
      <c r="W238" s="54" t="s">
        <v>25</v>
      </c>
      <c r="X238" s="54" t="s">
        <v>26</v>
      </c>
      <c r="Y238" s="49">
        <f t="shared" si="21"/>
        <v>0</v>
      </c>
    </row>
    <row r="239" spans="8:25" x14ac:dyDescent="0.25">
      <c r="H239" s="19">
        <v>40861</v>
      </c>
      <c r="I239" s="20" t="s">
        <v>26</v>
      </c>
      <c r="J239" s="18" t="str">
        <f t="shared" si="17"/>
        <v>USD</v>
      </c>
      <c r="K239" s="18" t="str">
        <f t="shared" si="18"/>
        <v>40861USD</v>
      </c>
      <c r="L239" s="18" t="str">
        <f t="shared" si="19"/>
        <v>40861NOK</v>
      </c>
      <c r="M239" s="23">
        <v>-5749.9999999999218</v>
      </c>
      <c r="N239" s="47">
        <f t="shared" si="20"/>
        <v>-32704.275190829816</v>
      </c>
      <c r="O239" s="55">
        <v>40861</v>
      </c>
      <c r="P239" s="54">
        <v>0</v>
      </c>
      <c r="Q239" s="54" t="s">
        <v>69</v>
      </c>
      <c r="R239" s="54">
        <v>163</v>
      </c>
      <c r="S239" s="54" t="s">
        <v>71</v>
      </c>
      <c r="T239" s="54">
        <v>-32704.2751908303</v>
      </c>
      <c r="U239" s="54" t="s">
        <v>67</v>
      </c>
      <c r="V239" s="54" t="s">
        <v>68</v>
      </c>
      <c r="W239" s="54" t="s">
        <v>25</v>
      </c>
      <c r="X239" s="54" t="s">
        <v>26</v>
      </c>
      <c r="Y239" s="49">
        <f t="shared" si="21"/>
        <v>0</v>
      </c>
    </row>
    <row r="240" spans="8:25" x14ac:dyDescent="0.25">
      <c r="H240" s="17">
        <v>40827</v>
      </c>
      <c r="I240" s="18" t="s">
        <v>27</v>
      </c>
      <c r="J240" s="18" t="str">
        <f t="shared" si="17"/>
        <v>USD</v>
      </c>
      <c r="K240" s="18" t="str">
        <f t="shared" si="18"/>
        <v>40827USD</v>
      </c>
      <c r="L240" s="18" t="str">
        <f t="shared" si="19"/>
        <v>40827NOK</v>
      </c>
      <c r="M240" s="22">
        <v>119749.99999999985</v>
      </c>
      <c r="N240" s="47">
        <f t="shared" si="20"/>
        <v>685329.25593852869</v>
      </c>
      <c r="O240" s="55">
        <v>40827</v>
      </c>
      <c r="P240" s="54">
        <v>0</v>
      </c>
      <c r="Q240" s="54" t="s">
        <v>65</v>
      </c>
      <c r="R240" s="54">
        <v>163</v>
      </c>
      <c r="S240" s="54" t="s">
        <v>71</v>
      </c>
      <c r="T240" s="54">
        <v>685329.25593852799</v>
      </c>
      <c r="U240" s="54" t="s">
        <v>67</v>
      </c>
      <c r="V240" s="54" t="s">
        <v>68</v>
      </c>
      <c r="W240" s="54" t="s">
        <v>25</v>
      </c>
      <c r="X240" s="54" t="s">
        <v>27</v>
      </c>
      <c r="Y240" s="49">
        <f t="shared" si="21"/>
        <v>0</v>
      </c>
    </row>
    <row r="241" spans="8:25" x14ac:dyDescent="0.25">
      <c r="H241" s="19">
        <v>40828</v>
      </c>
      <c r="I241" s="20" t="s">
        <v>27</v>
      </c>
      <c r="J241" s="18" t="str">
        <f t="shared" si="17"/>
        <v>USD</v>
      </c>
      <c r="K241" s="18" t="str">
        <f t="shared" si="18"/>
        <v>40828USD</v>
      </c>
      <c r="L241" s="18" t="str">
        <f t="shared" si="19"/>
        <v>40828NOK</v>
      </c>
      <c r="M241" s="23">
        <v>-21624.99999999984</v>
      </c>
      <c r="N241" s="47">
        <f t="shared" si="20"/>
        <v>-122182.04767420265</v>
      </c>
      <c r="O241" s="55">
        <v>40828</v>
      </c>
      <c r="P241" s="54">
        <v>0</v>
      </c>
      <c r="Q241" s="54" t="s">
        <v>65</v>
      </c>
      <c r="R241" s="54">
        <v>163</v>
      </c>
      <c r="S241" s="54" t="s">
        <v>71</v>
      </c>
      <c r="T241" s="54">
        <v>-122182.047674202</v>
      </c>
      <c r="U241" s="54" t="s">
        <v>67</v>
      </c>
      <c r="V241" s="54" t="s">
        <v>68</v>
      </c>
      <c r="W241" s="54" t="s">
        <v>25</v>
      </c>
      <c r="X241" s="54" t="s">
        <v>27</v>
      </c>
      <c r="Y241" s="49">
        <f t="shared" si="21"/>
        <v>0</v>
      </c>
    </row>
    <row r="242" spans="8:25" x14ac:dyDescent="0.25">
      <c r="H242" s="17">
        <v>40829</v>
      </c>
      <c r="I242" s="18" t="s">
        <v>27</v>
      </c>
      <c r="J242" s="18" t="str">
        <f t="shared" si="17"/>
        <v>USD</v>
      </c>
      <c r="K242" s="18" t="str">
        <f t="shared" si="18"/>
        <v>40829USD</v>
      </c>
      <c r="L242" s="18" t="str">
        <f t="shared" si="19"/>
        <v>40829NOK</v>
      </c>
      <c r="M242" s="22">
        <v>8124.9999999999382</v>
      </c>
      <c r="N242" s="47">
        <f t="shared" si="20"/>
        <v>45933.062881231017</v>
      </c>
      <c r="O242" s="55">
        <v>40829</v>
      </c>
      <c r="P242" s="54">
        <v>0</v>
      </c>
      <c r="Q242" s="54" t="s">
        <v>65</v>
      </c>
      <c r="R242" s="54">
        <v>163</v>
      </c>
      <c r="S242" s="54" t="s">
        <v>71</v>
      </c>
      <c r="T242" s="54">
        <v>45933.062881231301</v>
      </c>
      <c r="U242" s="54" t="s">
        <v>67</v>
      </c>
      <c r="V242" s="54" t="s">
        <v>68</v>
      </c>
      <c r="W242" s="54" t="s">
        <v>25</v>
      </c>
      <c r="X242" s="54" t="s">
        <v>27</v>
      </c>
      <c r="Y242" s="49">
        <f t="shared" si="21"/>
        <v>0</v>
      </c>
    </row>
    <row r="243" spans="8:25" x14ac:dyDescent="0.25">
      <c r="H243" s="19">
        <v>40830</v>
      </c>
      <c r="I243" s="20" t="s">
        <v>27</v>
      </c>
      <c r="J243" s="18" t="str">
        <f t="shared" si="17"/>
        <v>USD</v>
      </c>
      <c r="K243" s="18" t="str">
        <f t="shared" si="18"/>
        <v>40830USD</v>
      </c>
      <c r="L243" s="18" t="str">
        <f t="shared" si="19"/>
        <v>40830NOK</v>
      </c>
      <c r="M243" s="23">
        <v>-20374.999999999978</v>
      </c>
      <c r="N243" s="47">
        <f t="shared" si="20"/>
        <v>-113725.16256870866</v>
      </c>
      <c r="O243" s="55">
        <v>40830</v>
      </c>
      <c r="P243" s="54">
        <v>0</v>
      </c>
      <c r="Q243" s="54" t="s">
        <v>65</v>
      </c>
      <c r="R243" s="54">
        <v>163</v>
      </c>
      <c r="S243" s="54" t="s">
        <v>71</v>
      </c>
      <c r="T243" s="54">
        <v>-113725.162568709</v>
      </c>
      <c r="U243" s="54" t="s">
        <v>67</v>
      </c>
      <c r="V243" s="54" t="s">
        <v>68</v>
      </c>
      <c r="W243" s="54" t="s">
        <v>25</v>
      </c>
      <c r="X243" s="54" t="s">
        <v>27</v>
      </c>
      <c r="Y243" s="49">
        <f t="shared" si="21"/>
        <v>0</v>
      </c>
    </row>
    <row r="244" spans="8:25" x14ac:dyDescent="0.25">
      <c r="H244" s="17">
        <v>40833</v>
      </c>
      <c r="I244" s="18" t="s">
        <v>27</v>
      </c>
      <c r="J244" s="18" t="str">
        <f t="shared" si="17"/>
        <v>USD</v>
      </c>
      <c r="K244" s="18" t="str">
        <f t="shared" si="18"/>
        <v>40833USD</v>
      </c>
      <c r="L244" s="18" t="str">
        <f t="shared" si="19"/>
        <v>40833NOK</v>
      </c>
      <c r="M244" s="22">
        <v>9750.0000000000364</v>
      </c>
      <c r="N244" s="47">
        <f t="shared" si="20"/>
        <v>54702.152403281114</v>
      </c>
      <c r="O244" s="55">
        <v>40833</v>
      </c>
      <c r="P244" s="54">
        <v>0</v>
      </c>
      <c r="Q244" s="54" t="s">
        <v>65</v>
      </c>
      <c r="R244" s="54">
        <v>163</v>
      </c>
      <c r="S244" s="54" t="s">
        <v>71</v>
      </c>
      <c r="T244" s="54">
        <v>54702.152403280903</v>
      </c>
      <c r="U244" s="54" t="s">
        <v>67</v>
      </c>
      <c r="V244" s="54" t="s">
        <v>68</v>
      </c>
      <c r="W244" s="54" t="s">
        <v>25</v>
      </c>
      <c r="X244" s="54" t="s">
        <v>27</v>
      </c>
      <c r="Y244" s="49">
        <f t="shared" si="21"/>
        <v>0</v>
      </c>
    </row>
    <row r="245" spans="8:25" x14ac:dyDescent="0.25">
      <c r="H245" s="19">
        <v>40834</v>
      </c>
      <c r="I245" s="20" t="s">
        <v>27</v>
      </c>
      <c r="J245" s="18" t="str">
        <f t="shared" si="17"/>
        <v>USD</v>
      </c>
      <c r="K245" s="18" t="str">
        <f t="shared" si="18"/>
        <v>40834USD</v>
      </c>
      <c r="L245" s="18" t="str">
        <f t="shared" si="19"/>
        <v>40834NOK</v>
      </c>
      <c r="M245" s="23">
        <v>11374.999999999858</v>
      </c>
      <c r="N245" s="47">
        <f t="shared" si="20"/>
        <v>64347.806215285396</v>
      </c>
      <c r="O245" s="55">
        <v>40834</v>
      </c>
      <c r="P245" s="54">
        <v>0</v>
      </c>
      <c r="Q245" s="54" t="s">
        <v>65</v>
      </c>
      <c r="R245" s="54">
        <v>163</v>
      </c>
      <c r="S245" s="54" t="s">
        <v>71</v>
      </c>
      <c r="T245" s="54">
        <v>64347.806215284902</v>
      </c>
      <c r="U245" s="54" t="s">
        <v>67</v>
      </c>
      <c r="V245" s="54" t="s">
        <v>68</v>
      </c>
      <c r="W245" s="54" t="s">
        <v>25</v>
      </c>
      <c r="X245" s="54" t="s">
        <v>27</v>
      </c>
      <c r="Y245" s="49">
        <f t="shared" si="21"/>
        <v>0</v>
      </c>
    </row>
    <row r="246" spans="8:25" x14ac:dyDescent="0.25">
      <c r="H246" s="17">
        <v>40835</v>
      </c>
      <c r="I246" s="18" t="s">
        <v>27</v>
      </c>
      <c r="J246" s="18" t="str">
        <f t="shared" si="17"/>
        <v>USD</v>
      </c>
      <c r="K246" s="18" t="str">
        <f t="shared" si="18"/>
        <v>40835USD</v>
      </c>
      <c r="L246" s="18" t="str">
        <f t="shared" si="19"/>
        <v>40835NOK</v>
      </c>
      <c r="M246" s="22">
        <v>-13999.999999999845</v>
      </c>
      <c r="N246" s="47">
        <f t="shared" si="20"/>
        <v>-78402.824465459125</v>
      </c>
      <c r="O246" s="55">
        <v>40835</v>
      </c>
      <c r="P246" s="54">
        <v>0</v>
      </c>
      <c r="Q246" s="54" t="s">
        <v>65</v>
      </c>
      <c r="R246" s="54">
        <v>163</v>
      </c>
      <c r="S246" s="54" t="s">
        <v>71</v>
      </c>
      <c r="T246" s="54">
        <v>-78402.824465458703</v>
      </c>
      <c r="U246" s="54" t="s">
        <v>67</v>
      </c>
      <c r="V246" s="54" t="s">
        <v>68</v>
      </c>
      <c r="W246" s="54" t="s">
        <v>25</v>
      </c>
      <c r="X246" s="54" t="s">
        <v>27</v>
      </c>
      <c r="Y246" s="49">
        <f t="shared" si="21"/>
        <v>0</v>
      </c>
    </row>
    <row r="247" spans="8:25" x14ac:dyDescent="0.25">
      <c r="H247" s="19">
        <v>40836</v>
      </c>
      <c r="I247" s="20" t="s">
        <v>27</v>
      </c>
      <c r="J247" s="18" t="str">
        <f t="shared" si="17"/>
        <v>USD</v>
      </c>
      <c r="K247" s="18" t="str">
        <f t="shared" si="18"/>
        <v>40836USD</v>
      </c>
      <c r="L247" s="18" t="str">
        <f t="shared" si="19"/>
        <v>40836NOK</v>
      </c>
      <c r="M247" s="23">
        <v>8749.999999999869</v>
      </c>
      <c r="N247" s="47">
        <f t="shared" si="20"/>
        <v>49107.643493609787</v>
      </c>
      <c r="O247" s="55">
        <v>40836</v>
      </c>
      <c r="P247" s="54">
        <v>0</v>
      </c>
      <c r="Q247" s="54" t="s">
        <v>65</v>
      </c>
      <c r="R247" s="54">
        <v>163</v>
      </c>
      <c r="S247" s="54" t="s">
        <v>71</v>
      </c>
      <c r="T247" s="54">
        <v>49107.6434936105</v>
      </c>
      <c r="U247" s="54" t="s">
        <v>67</v>
      </c>
      <c r="V247" s="54" t="s">
        <v>68</v>
      </c>
      <c r="W247" s="54" t="s">
        <v>25</v>
      </c>
      <c r="X247" s="54" t="s">
        <v>27</v>
      </c>
      <c r="Y247" s="49">
        <f t="shared" si="21"/>
        <v>0</v>
      </c>
    </row>
    <row r="248" spans="8:25" x14ac:dyDescent="0.25">
      <c r="H248" s="17">
        <v>40837</v>
      </c>
      <c r="I248" s="18" t="s">
        <v>27</v>
      </c>
      <c r="J248" s="18" t="str">
        <f t="shared" si="17"/>
        <v>USD</v>
      </c>
      <c r="K248" s="18" t="str">
        <f t="shared" si="18"/>
        <v>40837USD</v>
      </c>
      <c r="L248" s="18" t="str">
        <f t="shared" si="19"/>
        <v>40837NOK</v>
      </c>
      <c r="M248" s="22">
        <v>-17749.999999999989</v>
      </c>
      <c r="N248" s="47">
        <f t="shared" si="20"/>
        <v>-98651.839673519004</v>
      </c>
      <c r="O248" s="55">
        <v>40837</v>
      </c>
      <c r="P248" s="54">
        <v>0</v>
      </c>
      <c r="Q248" s="54" t="s">
        <v>65</v>
      </c>
      <c r="R248" s="54">
        <v>163</v>
      </c>
      <c r="S248" s="54" t="s">
        <v>71</v>
      </c>
      <c r="T248" s="54">
        <v>-98651.839673519105</v>
      </c>
      <c r="U248" s="54" t="s">
        <v>67</v>
      </c>
      <c r="V248" s="54" t="s">
        <v>68</v>
      </c>
      <c r="W248" s="54" t="s">
        <v>25</v>
      </c>
      <c r="X248" s="54" t="s">
        <v>27</v>
      </c>
      <c r="Y248" s="49">
        <f t="shared" si="21"/>
        <v>0</v>
      </c>
    </row>
    <row r="249" spans="8:25" x14ac:dyDescent="0.25">
      <c r="H249" s="19">
        <v>40840</v>
      </c>
      <c r="I249" s="20" t="s">
        <v>27</v>
      </c>
      <c r="J249" s="18" t="str">
        <f t="shared" si="17"/>
        <v>USD</v>
      </c>
      <c r="K249" s="18" t="str">
        <f t="shared" si="18"/>
        <v>40840USD</v>
      </c>
      <c r="L249" s="18" t="str">
        <f t="shared" si="19"/>
        <v>40840NOK</v>
      </c>
      <c r="M249" s="23">
        <v>6375.000000000131</v>
      </c>
      <c r="N249" s="47">
        <f t="shared" si="20"/>
        <v>35476.236999035609</v>
      </c>
      <c r="O249" s="55">
        <v>40840</v>
      </c>
      <c r="P249" s="54">
        <v>0</v>
      </c>
      <c r="Q249" s="54" t="s">
        <v>65</v>
      </c>
      <c r="R249" s="54">
        <v>163</v>
      </c>
      <c r="S249" s="54" t="s">
        <v>71</v>
      </c>
      <c r="T249" s="54">
        <v>35476.236999034903</v>
      </c>
      <c r="U249" s="54" t="s">
        <v>67</v>
      </c>
      <c r="V249" s="54" t="s">
        <v>68</v>
      </c>
      <c r="W249" s="54" t="s">
        <v>25</v>
      </c>
      <c r="X249" s="54" t="s">
        <v>27</v>
      </c>
      <c r="Y249" s="49">
        <f t="shared" si="21"/>
        <v>0</v>
      </c>
    </row>
    <row r="250" spans="8:25" x14ac:dyDescent="0.25">
      <c r="H250" s="17">
        <v>40841</v>
      </c>
      <c r="I250" s="18" t="s">
        <v>27</v>
      </c>
      <c r="J250" s="18" t="str">
        <f t="shared" si="17"/>
        <v>USD</v>
      </c>
      <c r="K250" s="18" t="str">
        <f t="shared" si="18"/>
        <v>40841USD</v>
      </c>
      <c r="L250" s="18" t="str">
        <f t="shared" si="19"/>
        <v>40841NOK</v>
      </c>
      <c r="M250" s="22">
        <v>-10874.999999999913</v>
      </c>
      <c r="N250" s="47">
        <f t="shared" si="20"/>
        <v>-60081.111699342204</v>
      </c>
      <c r="O250" s="55">
        <v>40841</v>
      </c>
      <c r="P250" s="54">
        <v>0</v>
      </c>
      <c r="Q250" s="54" t="s">
        <v>65</v>
      </c>
      <c r="R250" s="54">
        <v>163</v>
      </c>
      <c r="S250" s="54" t="s">
        <v>71</v>
      </c>
      <c r="T250" s="54">
        <v>-60081.111699341403</v>
      </c>
      <c r="U250" s="54" t="s">
        <v>67</v>
      </c>
      <c r="V250" s="54" t="s">
        <v>68</v>
      </c>
      <c r="W250" s="54" t="s">
        <v>25</v>
      </c>
      <c r="X250" s="54" t="s">
        <v>27</v>
      </c>
      <c r="Y250" s="49">
        <f t="shared" si="21"/>
        <v>0</v>
      </c>
    </row>
    <row r="251" spans="8:25" x14ac:dyDescent="0.25">
      <c r="H251" s="19">
        <v>40842</v>
      </c>
      <c r="I251" s="20" t="s">
        <v>27</v>
      </c>
      <c r="J251" s="18" t="str">
        <f t="shared" si="17"/>
        <v>USD</v>
      </c>
      <c r="K251" s="18" t="str">
        <f t="shared" si="18"/>
        <v>40842USD</v>
      </c>
      <c r="L251" s="18" t="str">
        <f t="shared" si="19"/>
        <v>40842NOK</v>
      </c>
      <c r="M251" s="23">
        <v>-5125.0000000002683</v>
      </c>
      <c r="N251" s="47">
        <f t="shared" si="20"/>
        <v>-28177.069902421521</v>
      </c>
      <c r="O251" s="55">
        <v>40842</v>
      </c>
      <c r="P251" s="54">
        <v>0</v>
      </c>
      <c r="Q251" s="54" t="s">
        <v>65</v>
      </c>
      <c r="R251" s="54">
        <v>163</v>
      </c>
      <c r="S251" s="54" t="s">
        <v>71</v>
      </c>
      <c r="T251" s="54">
        <v>-28177.069902422601</v>
      </c>
      <c r="U251" s="54" t="s">
        <v>67</v>
      </c>
      <c r="V251" s="54" t="s">
        <v>68</v>
      </c>
      <c r="W251" s="54" t="s">
        <v>25</v>
      </c>
      <c r="X251" s="54" t="s">
        <v>27</v>
      </c>
      <c r="Y251" s="49">
        <f t="shared" si="21"/>
        <v>0</v>
      </c>
    </row>
    <row r="252" spans="8:25" x14ac:dyDescent="0.25">
      <c r="H252" s="17">
        <v>40843</v>
      </c>
      <c r="I252" s="18" t="s">
        <v>27</v>
      </c>
      <c r="J252" s="18" t="str">
        <f t="shared" si="17"/>
        <v>USD</v>
      </c>
      <c r="K252" s="18" t="str">
        <f t="shared" si="18"/>
        <v>40843USD</v>
      </c>
      <c r="L252" s="18" t="str">
        <f t="shared" si="19"/>
        <v>40843NOK</v>
      </c>
      <c r="M252" s="22">
        <v>-22624.999999999727</v>
      </c>
      <c r="N252" s="47">
        <f t="shared" si="20"/>
        <v>-122855.07500846592</v>
      </c>
      <c r="O252" s="55">
        <v>40843</v>
      </c>
      <c r="P252" s="54">
        <v>0</v>
      </c>
      <c r="Q252" s="54" t="s">
        <v>65</v>
      </c>
      <c r="R252" s="54">
        <v>163</v>
      </c>
      <c r="S252" s="54" t="s">
        <v>71</v>
      </c>
      <c r="T252" s="54">
        <v>-122855.07500846501</v>
      </c>
      <c r="U252" s="54" t="s">
        <v>67</v>
      </c>
      <c r="V252" s="54" t="s">
        <v>68</v>
      </c>
      <c r="W252" s="54" t="s">
        <v>25</v>
      </c>
      <c r="X252" s="54" t="s">
        <v>27</v>
      </c>
      <c r="Y252" s="49">
        <f t="shared" si="21"/>
        <v>0</v>
      </c>
    </row>
    <row r="253" spans="8:25" x14ac:dyDescent="0.25">
      <c r="H253" s="19">
        <v>40844</v>
      </c>
      <c r="I253" s="20" t="s">
        <v>27</v>
      </c>
      <c r="J253" s="18" t="str">
        <f t="shared" si="17"/>
        <v>USD</v>
      </c>
      <c r="K253" s="18" t="str">
        <f t="shared" si="18"/>
        <v>40844USD</v>
      </c>
      <c r="L253" s="18" t="str">
        <f t="shared" si="19"/>
        <v>40844NOK</v>
      </c>
      <c r="M253" s="23">
        <v>-1875.0000000000709</v>
      </c>
      <c r="N253" s="47">
        <f t="shared" si="20"/>
        <v>-10164.562314749148</v>
      </c>
      <c r="O253" s="55">
        <v>40844</v>
      </c>
      <c r="P253" s="54">
        <v>0</v>
      </c>
      <c r="Q253" s="54" t="s">
        <v>65</v>
      </c>
      <c r="R253" s="54">
        <v>163</v>
      </c>
      <c r="S253" s="54" t="s">
        <v>71</v>
      </c>
      <c r="T253" s="54">
        <v>-10164.562314749999</v>
      </c>
      <c r="U253" s="54" t="s">
        <v>67</v>
      </c>
      <c r="V253" s="54" t="s">
        <v>68</v>
      </c>
      <c r="W253" s="54" t="s">
        <v>25</v>
      </c>
      <c r="X253" s="54" t="s">
        <v>27</v>
      </c>
      <c r="Y253" s="49">
        <f t="shared" si="21"/>
        <v>0</v>
      </c>
    </row>
    <row r="254" spans="8:25" x14ac:dyDescent="0.25">
      <c r="H254" s="17">
        <v>40847</v>
      </c>
      <c r="I254" s="18" t="s">
        <v>27</v>
      </c>
      <c r="J254" s="18" t="str">
        <f t="shared" si="17"/>
        <v>USD</v>
      </c>
      <c r="K254" s="18" t="str">
        <f t="shared" si="18"/>
        <v>40847USD</v>
      </c>
      <c r="L254" s="18" t="str">
        <f t="shared" si="19"/>
        <v>40847NOK</v>
      </c>
      <c r="M254" s="22">
        <v>19374.999999999811</v>
      </c>
      <c r="N254" s="47">
        <f t="shared" si="20"/>
        <v>106545.06191611184</v>
      </c>
      <c r="O254" s="55">
        <v>40847</v>
      </c>
      <c r="P254" s="54">
        <v>0</v>
      </c>
      <c r="Q254" s="54" t="s">
        <v>65</v>
      </c>
      <c r="R254" s="54">
        <v>163</v>
      </c>
      <c r="S254" s="54" t="s">
        <v>71</v>
      </c>
      <c r="T254" s="54">
        <v>106545.061916112</v>
      </c>
      <c r="U254" s="54" t="s">
        <v>67</v>
      </c>
      <c r="V254" s="54" t="s">
        <v>68</v>
      </c>
      <c r="W254" s="54" t="s">
        <v>25</v>
      </c>
      <c r="X254" s="54" t="s">
        <v>27</v>
      </c>
      <c r="Y254" s="49">
        <f t="shared" si="21"/>
        <v>0</v>
      </c>
    </row>
    <row r="255" spans="8:25" x14ac:dyDescent="0.25">
      <c r="H255" s="19">
        <v>40848</v>
      </c>
      <c r="I255" s="20" t="s">
        <v>27</v>
      </c>
      <c r="J255" s="18" t="str">
        <f t="shared" si="17"/>
        <v>USD</v>
      </c>
      <c r="K255" s="18" t="str">
        <f t="shared" si="18"/>
        <v>40848USD</v>
      </c>
      <c r="L255" s="18" t="str">
        <f t="shared" si="19"/>
        <v>40848NOK</v>
      </c>
      <c r="M255" s="23">
        <v>40374.999999999993</v>
      </c>
      <c r="N255" s="47">
        <f t="shared" si="20"/>
        <v>228647.66266942045</v>
      </c>
      <c r="O255" s="55">
        <v>40848</v>
      </c>
      <c r="P255" s="54">
        <v>0</v>
      </c>
      <c r="Q255" s="54" t="s">
        <v>65</v>
      </c>
      <c r="R255" s="54">
        <v>163</v>
      </c>
      <c r="S255" s="54" t="s">
        <v>71</v>
      </c>
      <c r="T255" s="54">
        <v>228647.66266942001</v>
      </c>
      <c r="U255" s="54" t="s">
        <v>67</v>
      </c>
      <c r="V255" s="54" t="s">
        <v>68</v>
      </c>
      <c r="W255" s="54" t="s">
        <v>25</v>
      </c>
      <c r="X255" s="54" t="s">
        <v>27</v>
      </c>
      <c r="Y255" s="49">
        <f t="shared" si="21"/>
        <v>0</v>
      </c>
    </row>
    <row r="256" spans="8:25" x14ac:dyDescent="0.25">
      <c r="H256" s="17">
        <v>40849</v>
      </c>
      <c r="I256" s="18" t="s">
        <v>27</v>
      </c>
      <c r="J256" s="18" t="str">
        <f t="shared" si="17"/>
        <v>USD</v>
      </c>
      <c r="K256" s="18" t="str">
        <f t="shared" si="18"/>
        <v>40849USD</v>
      </c>
      <c r="L256" s="18" t="str">
        <f t="shared" si="19"/>
        <v>40849NOK</v>
      </c>
      <c r="M256" s="22">
        <v>-13499.999999999902</v>
      </c>
      <c r="N256" s="47">
        <f t="shared" si="20"/>
        <v>-76048.199057578502</v>
      </c>
      <c r="O256" s="55">
        <v>40849</v>
      </c>
      <c r="P256" s="54">
        <v>0</v>
      </c>
      <c r="Q256" s="54" t="s">
        <v>65</v>
      </c>
      <c r="R256" s="54">
        <v>163</v>
      </c>
      <c r="S256" s="54" t="s">
        <v>71</v>
      </c>
      <c r="T256" s="54">
        <v>-76048.199057577702</v>
      </c>
      <c r="U256" s="54" t="s">
        <v>67</v>
      </c>
      <c r="V256" s="54" t="s">
        <v>68</v>
      </c>
      <c r="W256" s="54" t="s">
        <v>25</v>
      </c>
      <c r="X256" s="54" t="s">
        <v>27</v>
      </c>
      <c r="Y256" s="49">
        <f t="shared" si="21"/>
        <v>0</v>
      </c>
    </row>
    <row r="257" spans="8:25" x14ac:dyDescent="0.25">
      <c r="H257" s="19">
        <v>40850</v>
      </c>
      <c r="I257" s="20" t="s">
        <v>27</v>
      </c>
      <c r="J257" s="18" t="str">
        <f t="shared" si="17"/>
        <v>USD</v>
      </c>
      <c r="K257" s="18" t="str">
        <f t="shared" si="18"/>
        <v>40850USD</v>
      </c>
      <c r="L257" s="18" t="str">
        <f t="shared" si="19"/>
        <v>40850NOK</v>
      </c>
      <c r="M257" s="23">
        <v>2375.0000000000159</v>
      </c>
      <c r="N257" s="47">
        <f t="shared" si="20"/>
        <v>13320.305854082206</v>
      </c>
      <c r="O257" s="55">
        <v>40850</v>
      </c>
      <c r="P257" s="54">
        <v>0</v>
      </c>
      <c r="Q257" s="54" t="s">
        <v>65</v>
      </c>
      <c r="R257" s="54">
        <v>163</v>
      </c>
      <c r="S257" s="54" t="s">
        <v>71</v>
      </c>
      <c r="T257" s="54">
        <v>13320.3058540821</v>
      </c>
      <c r="U257" s="54" t="s">
        <v>67</v>
      </c>
      <c r="V257" s="54" t="s">
        <v>68</v>
      </c>
      <c r="W257" s="54" t="s">
        <v>25</v>
      </c>
      <c r="X257" s="54" t="s">
        <v>27</v>
      </c>
      <c r="Y257" s="49">
        <f t="shared" si="21"/>
        <v>0</v>
      </c>
    </row>
    <row r="258" spans="8:25" x14ac:dyDescent="0.25">
      <c r="H258" s="17">
        <v>40851</v>
      </c>
      <c r="I258" s="18" t="s">
        <v>27</v>
      </c>
      <c r="J258" s="18" t="str">
        <f t="shared" si="17"/>
        <v>USD</v>
      </c>
      <c r="K258" s="18" t="str">
        <f t="shared" si="18"/>
        <v>40851USD</v>
      </c>
      <c r="L258" s="18" t="str">
        <f t="shared" si="19"/>
        <v>40851NOK</v>
      </c>
      <c r="M258" s="22">
        <v>4500.0000000000591</v>
      </c>
      <c r="N258" s="47">
        <f t="shared" si="20"/>
        <v>25427.729838113799</v>
      </c>
      <c r="O258" s="55">
        <v>40851</v>
      </c>
      <c r="P258" s="54">
        <v>0</v>
      </c>
      <c r="Q258" s="54" t="s">
        <v>65</v>
      </c>
      <c r="R258" s="54">
        <v>163</v>
      </c>
      <c r="S258" s="54" t="s">
        <v>71</v>
      </c>
      <c r="T258" s="54">
        <v>25427.729838113501</v>
      </c>
      <c r="U258" s="54" t="s">
        <v>67</v>
      </c>
      <c r="V258" s="54" t="s">
        <v>68</v>
      </c>
      <c r="W258" s="54" t="s">
        <v>25</v>
      </c>
      <c r="X258" s="54" t="s">
        <v>27</v>
      </c>
      <c r="Y258" s="49">
        <f t="shared" si="21"/>
        <v>0</v>
      </c>
    </row>
    <row r="259" spans="8:25" x14ac:dyDescent="0.25">
      <c r="H259" s="19">
        <v>40854</v>
      </c>
      <c r="I259" s="20" t="s">
        <v>27</v>
      </c>
      <c r="J259" s="18" t="str">
        <f t="shared" ref="J259:J322" si="22">MID(I259,21,3)</f>
        <v>USD</v>
      </c>
      <c r="K259" s="18" t="str">
        <f t="shared" ref="K259:K322" si="23">H259&amp;J259</f>
        <v>40854USD</v>
      </c>
      <c r="L259" s="18" t="str">
        <f t="shared" ref="L259:L322" si="24">H259&amp;"NOK"</f>
        <v>40854NOK</v>
      </c>
      <c r="M259" s="23">
        <v>-4125.000000000101</v>
      </c>
      <c r="N259" s="47">
        <f t="shared" ref="N259:N322" si="25">VLOOKUP(K259,$A$1:$D$91,4,FALSE)*M259/VLOOKUP(L259,$A$1:$D$91,4,FALSE)</f>
        <v>-23123.492984472367</v>
      </c>
      <c r="O259" s="55">
        <v>40854</v>
      </c>
      <c r="P259" s="54">
        <v>0</v>
      </c>
      <c r="Q259" s="54" t="s">
        <v>65</v>
      </c>
      <c r="R259" s="54">
        <v>163</v>
      </c>
      <c r="S259" s="54" t="s">
        <v>71</v>
      </c>
      <c r="T259" s="54">
        <v>-23123.492984471799</v>
      </c>
      <c r="U259" s="54" t="s">
        <v>67</v>
      </c>
      <c r="V259" s="54" t="s">
        <v>68</v>
      </c>
      <c r="W259" s="54" t="s">
        <v>25</v>
      </c>
      <c r="X259" s="54" t="s">
        <v>27</v>
      </c>
      <c r="Y259" s="49">
        <f t="shared" ref="Y259:Y322" si="26">ROUND(N259/T259-1,8)</f>
        <v>0</v>
      </c>
    </row>
    <row r="260" spans="8:25" x14ac:dyDescent="0.25">
      <c r="H260" s="17">
        <v>40855</v>
      </c>
      <c r="I260" s="18" t="s">
        <v>27</v>
      </c>
      <c r="J260" s="18" t="str">
        <f t="shared" si="22"/>
        <v>USD</v>
      </c>
      <c r="K260" s="18" t="str">
        <f t="shared" si="23"/>
        <v>40855USD</v>
      </c>
      <c r="L260" s="18" t="str">
        <f t="shared" si="24"/>
        <v>40855NOK</v>
      </c>
      <c r="M260" s="22">
        <v>-7874.9999999999654</v>
      </c>
      <c r="N260" s="47">
        <f t="shared" si="25"/>
        <v>-44102.75736451133</v>
      </c>
      <c r="O260" s="55">
        <v>40855</v>
      </c>
      <c r="P260" s="54">
        <v>0</v>
      </c>
      <c r="Q260" s="54" t="s">
        <v>65</v>
      </c>
      <c r="R260" s="54">
        <v>163</v>
      </c>
      <c r="S260" s="54" t="s">
        <v>71</v>
      </c>
      <c r="T260" s="54">
        <v>-44102.757364511497</v>
      </c>
      <c r="U260" s="54" t="s">
        <v>67</v>
      </c>
      <c r="V260" s="54" t="s">
        <v>68</v>
      </c>
      <c r="W260" s="54" t="s">
        <v>25</v>
      </c>
      <c r="X260" s="54" t="s">
        <v>27</v>
      </c>
      <c r="Y260" s="49">
        <f t="shared" si="26"/>
        <v>0</v>
      </c>
    </row>
    <row r="261" spans="8:25" x14ac:dyDescent="0.25">
      <c r="H261" s="19">
        <v>40856</v>
      </c>
      <c r="I261" s="20" t="s">
        <v>27</v>
      </c>
      <c r="J261" s="18" t="str">
        <f t="shared" si="22"/>
        <v>USD</v>
      </c>
      <c r="K261" s="18" t="str">
        <f t="shared" si="23"/>
        <v>40856USD</v>
      </c>
      <c r="L261" s="18" t="str">
        <f t="shared" si="24"/>
        <v>40856NOK</v>
      </c>
      <c r="M261" s="23">
        <v>38374.999999999935</v>
      </c>
      <c r="N261" s="47">
        <f t="shared" si="25"/>
        <v>220527.38454625374</v>
      </c>
      <c r="O261" s="55">
        <v>40856</v>
      </c>
      <c r="P261" s="54">
        <v>0</v>
      </c>
      <c r="Q261" s="54" t="s">
        <v>65</v>
      </c>
      <c r="R261" s="54">
        <v>163</v>
      </c>
      <c r="S261" s="54" t="s">
        <v>71</v>
      </c>
      <c r="T261" s="54">
        <v>220527.384546254</v>
      </c>
      <c r="U261" s="54" t="s">
        <v>67</v>
      </c>
      <c r="V261" s="54" t="s">
        <v>68</v>
      </c>
      <c r="W261" s="54" t="s">
        <v>25</v>
      </c>
      <c r="X261" s="54" t="s">
        <v>27</v>
      </c>
      <c r="Y261" s="49">
        <f t="shared" si="26"/>
        <v>0</v>
      </c>
    </row>
    <row r="262" spans="8:25" x14ac:dyDescent="0.25">
      <c r="H262" s="17">
        <v>40857</v>
      </c>
      <c r="I262" s="18" t="s">
        <v>27</v>
      </c>
      <c r="J262" s="18" t="str">
        <f t="shared" si="22"/>
        <v>USD</v>
      </c>
      <c r="K262" s="18" t="str">
        <f t="shared" si="23"/>
        <v>40857USD</v>
      </c>
      <c r="L262" s="18" t="str">
        <f t="shared" si="24"/>
        <v>40857NOK</v>
      </c>
      <c r="M262" s="22">
        <v>-6874.9999999997981</v>
      </c>
      <c r="N262" s="47">
        <f t="shared" si="25"/>
        <v>-39234.24988984946</v>
      </c>
      <c r="O262" s="55">
        <v>40857</v>
      </c>
      <c r="P262" s="54">
        <v>0</v>
      </c>
      <c r="Q262" s="54" t="s">
        <v>65</v>
      </c>
      <c r="R262" s="54">
        <v>163</v>
      </c>
      <c r="S262" s="54" t="s">
        <v>71</v>
      </c>
      <c r="T262" s="54">
        <v>-39234.249889850602</v>
      </c>
      <c r="U262" s="54" t="s">
        <v>67</v>
      </c>
      <c r="V262" s="54" t="s">
        <v>68</v>
      </c>
      <c r="W262" s="54" t="s">
        <v>25</v>
      </c>
      <c r="X262" s="54" t="s">
        <v>27</v>
      </c>
      <c r="Y262" s="49">
        <f t="shared" si="26"/>
        <v>0</v>
      </c>
    </row>
    <row r="263" spans="8:25" x14ac:dyDescent="0.25">
      <c r="H263" s="19">
        <v>40858</v>
      </c>
      <c r="I263" s="20" t="s">
        <v>27</v>
      </c>
      <c r="J263" s="18" t="str">
        <f t="shared" si="22"/>
        <v>USD</v>
      </c>
      <c r="K263" s="18" t="str">
        <f t="shared" si="23"/>
        <v>40858USD</v>
      </c>
      <c r="L263" s="18" t="str">
        <f t="shared" si="24"/>
        <v>40858NOK</v>
      </c>
      <c r="M263" s="23">
        <v>-14125.000000000109</v>
      </c>
      <c r="N263" s="47">
        <f t="shared" si="25"/>
        <v>-79958.799719811024</v>
      </c>
      <c r="O263" s="55">
        <v>40858</v>
      </c>
      <c r="P263" s="54">
        <v>0</v>
      </c>
      <c r="Q263" s="54" t="s">
        <v>65</v>
      </c>
      <c r="R263" s="54">
        <v>163</v>
      </c>
      <c r="S263" s="54" t="s">
        <v>71</v>
      </c>
      <c r="T263" s="54">
        <v>-79958.799719810399</v>
      </c>
      <c r="U263" s="54" t="s">
        <v>67</v>
      </c>
      <c r="V263" s="54" t="s">
        <v>68</v>
      </c>
      <c r="W263" s="54" t="s">
        <v>25</v>
      </c>
      <c r="X263" s="54" t="s">
        <v>27</v>
      </c>
      <c r="Y263" s="49">
        <f t="shared" si="26"/>
        <v>0</v>
      </c>
    </row>
    <row r="264" spans="8:25" x14ac:dyDescent="0.25">
      <c r="H264" s="17">
        <v>40861</v>
      </c>
      <c r="I264" s="18" t="s">
        <v>27</v>
      </c>
      <c r="J264" s="18" t="str">
        <f t="shared" si="22"/>
        <v>USD</v>
      </c>
      <c r="K264" s="18" t="str">
        <f t="shared" si="23"/>
        <v>40861USD</v>
      </c>
      <c r="L264" s="18" t="str">
        <f t="shared" si="24"/>
        <v>40861NOK</v>
      </c>
      <c r="M264" s="22">
        <v>5749.9999999999218</v>
      </c>
      <c r="N264" s="47">
        <f t="shared" si="25"/>
        <v>32704.275190829816</v>
      </c>
      <c r="O264" s="55">
        <v>40861</v>
      </c>
      <c r="P264" s="54">
        <v>0</v>
      </c>
      <c r="Q264" s="54" t="s">
        <v>69</v>
      </c>
      <c r="R264" s="54">
        <v>163</v>
      </c>
      <c r="S264" s="54" t="s">
        <v>71</v>
      </c>
      <c r="T264" s="54">
        <v>32704.2751908303</v>
      </c>
      <c r="U264" s="54" t="s">
        <v>67</v>
      </c>
      <c r="V264" s="54" t="s">
        <v>68</v>
      </c>
      <c r="W264" s="54" t="s">
        <v>25</v>
      </c>
      <c r="X264" s="54" t="s">
        <v>27</v>
      </c>
      <c r="Y264" s="49">
        <f t="shared" si="26"/>
        <v>0</v>
      </c>
    </row>
    <row r="265" spans="8:25" x14ac:dyDescent="0.25">
      <c r="H265" s="19">
        <v>40819</v>
      </c>
      <c r="I265" s="20" t="s">
        <v>19</v>
      </c>
      <c r="J265" s="18" t="str">
        <f t="shared" si="22"/>
        <v>NOK</v>
      </c>
      <c r="K265" s="18" t="str">
        <f t="shared" si="23"/>
        <v>40819NOK</v>
      </c>
      <c r="L265" s="18" t="str">
        <f t="shared" si="24"/>
        <v>40819NOK</v>
      </c>
      <c r="M265" s="23">
        <v>-1253699.9999999993</v>
      </c>
      <c r="N265" s="47">
        <f t="shared" si="25"/>
        <v>-1253699.9999999993</v>
      </c>
      <c r="O265" s="55">
        <v>40819</v>
      </c>
      <c r="P265" s="54">
        <v>0</v>
      </c>
      <c r="Q265" s="54" t="s">
        <v>65</v>
      </c>
      <c r="R265" s="54">
        <v>163</v>
      </c>
      <c r="S265" s="54" t="s">
        <v>71</v>
      </c>
      <c r="T265" s="54">
        <v>-1253700</v>
      </c>
      <c r="U265" s="54" t="s">
        <v>67</v>
      </c>
      <c r="V265" s="54" t="s">
        <v>68</v>
      </c>
      <c r="W265" s="54" t="s">
        <v>18</v>
      </c>
      <c r="X265" s="54" t="s">
        <v>19</v>
      </c>
      <c r="Y265" s="49">
        <f t="shared" si="26"/>
        <v>0</v>
      </c>
    </row>
    <row r="266" spans="8:25" x14ac:dyDescent="0.25">
      <c r="H266" s="17">
        <v>40820</v>
      </c>
      <c r="I266" s="18" t="s">
        <v>19</v>
      </c>
      <c r="J266" s="18" t="str">
        <f t="shared" si="22"/>
        <v>NOK</v>
      </c>
      <c r="K266" s="18" t="str">
        <f t="shared" si="23"/>
        <v>40820NOK</v>
      </c>
      <c r="L266" s="18" t="str">
        <f t="shared" si="24"/>
        <v>40820NOK</v>
      </c>
      <c r="M266" s="22">
        <v>88400.000000000029</v>
      </c>
      <c r="N266" s="47">
        <f t="shared" si="25"/>
        <v>88400.000000000029</v>
      </c>
      <c r="O266" s="55">
        <v>40820</v>
      </c>
      <c r="P266" s="54">
        <v>0</v>
      </c>
      <c r="Q266" s="54" t="s">
        <v>65</v>
      </c>
      <c r="R266" s="54">
        <v>163</v>
      </c>
      <c r="S266" s="54" t="s">
        <v>71</v>
      </c>
      <c r="T266" s="54">
        <v>88400</v>
      </c>
      <c r="U266" s="54" t="s">
        <v>67</v>
      </c>
      <c r="V266" s="54" t="s">
        <v>68</v>
      </c>
      <c r="W266" s="54" t="s">
        <v>18</v>
      </c>
      <c r="X266" s="54" t="s">
        <v>19</v>
      </c>
      <c r="Y266" s="49">
        <f t="shared" si="26"/>
        <v>0</v>
      </c>
    </row>
    <row r="267" spans="8:25" x14ac:dyDescent="0.25">
      <c r="H267" s="19">
        <v>40821</v>
      </c>
      <c r="I267" s="20" t="s">
        <v>19</v>
      </c>
      <c r="J267" s="18" t="str">
        <f t="shared" si="22"/>
        <v>NOK</v>
      </c>
      <c r="K267" s="18" t="str">
        <f t="shared" si="23"/>
        <v>40821NOK</v>
      </c>
      <c r="L267" s="18" t="str">
        <f t="shared" si="24"/>
        <v>40821NOK</v>
      </c>
      <c r="M267" s="23">
        <v>-80799.999999999985</v>
      </c>
      <c r="N267" s="47">
        <f t="shared" si="25"/>
        <v>-80799.999999999985</v>
      </c>
      <c r="O267" s="55">
        <v>40821</v>
      </c>
      <c r="P267" s="54">
        <v>0</v>
      </c>
      <c r="Q267" s="54" t="s">
        <v>65</v>
      </c>
      <c r="R267" s="54">
        <v>163</v>
      </c>
      <c r="S267" s="54" t="s">
        <v>71</v>
      </c>
      <c r="T267" s="54">
        <v>-80800</v>
      </c>
      <c r="U267" s="54" t="s">
        <v>67</v>
      </c>
      <c r="V267" s="54" t="s">
        <v>68</v>
      </c>
      <c r="W267" s="54" t="s">
        <v>18</v>
      </c>
      <c r="X267" s="54" t="s">
        <v>19</v>
      </c>
      <c r="Y267" s="49">
        <f t="shared" si="26"/>
        <v>0</v>
      </c>
    </row>
    <row r="268" spans="8:25" x14ac:dyDescent="0.25">
      <c r="H268" s="17">
        <v>40822</v>
      </c>
      <c r="I268" s="18" t="s">
        <v>19</v>
      </c>
      <c r="J268" s="18" t="str">
        <f t="shared" si="22"/>
        <v>NOK</v>
      </c>
      <c r="K268" s="18" t="str">
        <f t="shared" si="23"/>
        <v>40822NOK</v>
      </c>
      <c r="L268" s="18" t="str">
        <f t="shared" si="24"/>
        <v>40822NOK</v>
      </c>
      <c r="M268" s="22">
        <v>15899.99999999936</v>
      </c>
      <c r="N268" s="47">
        <f t="shared" si="25"/>
        <v>15899.99999999936</v>
      </c>
      <c r="O268" s="55">
        <v>40822</v>
      </c>
      <c r="P268" s="54">
        <v>0</v>
      </c>
      <c r="Q268" s="54" t="s">
        <v>65</v>
      </c>
      <c r="R268" s="54">
        <v>163</v>
      </c>
      <c r="S268" s="54" t="s">
        <v>71</v>
      </c>
      <c r="T268" s="54">
        <v>15900</v>
      </c>
      <c r="U268" s="54" t="s">
        <v>67</v>
      </c>
      <c r="V268" s="54" t="s">
        <v>68</v>
      </c>
      <c r="W268" s="54" t="s">
        <v>18</v>
      </c>
      <c r="X268" s="54" t="s">
        <v>19</v>
      </c>
      <c r="Y268" s="49">
        <f t="shared" si="26"/>
        <v>0</v>
      </c>
    </row>
    <row r="269" spans="8:25" x14ac:dyDescent="0.25">
      <c r="H269" s="19">
        <v>40823</v>
      </c>
      <c r="I269" s="20" t="s">
        <v>19</v>
      </c>
      <c r="J269" s="18" t="str">
        <f t="shared" si="22"/>
        <v>NOK</v>
      </c>
      <c r="K269" s="18" t="str">
        <f t="shared" si="23"/>
        <v>40823NOK</v>
      </c>
      <c r="L269" s="18" t="str">
        <f t="shared" si="24"/>
        <v>40823NOK</v>
      </c>
      <c r="M269" s="23">
        <v>-91599.99999999968</v>
      </c>
      <c r="N269" s="47">
        <f t="shared" si="25"/>
        <v>-91599.99999999968</v>
      </c>
      <c r="O269" s="55">
        <v>40823</v>
      </c>
      <c r="P269" s="54">
        <v>0</v>
      </c>
      <c r="Q269" s="54" t="s">
        <v>65</v>
      </c>
      <c r="R269" s="54">
        <v>163</v>
      </c>
      <c r="S269" s="54" t="s">
        <v>71</v>
      </c>
      <c r="T269" s="54">
        <v>-91600</v>
      </c>
      <c r="U269" s="54" t="s">
        <v>67</v>
      </c>
      <c r="V269" s="54" t="s">
        <v>68</v>
      </c>
      <c r="W269" s="54" t="s">
        <v>18</v>
      </c>
      <c r="X269" s="54" t="s">
        <v>19</v>
      </c>
      <c r="Y269" s="49">
        <f t="shared" si="26"/>
        <v>0</v>
      </c>
    </row>
    <row r="270" spans="8:25" x14ac:dyDescent="0.25">
      <c r="H270" s="17">
        <v>40827</v>
      </c>
      <c r="I270" s="18" t="s">
        <v>19</v>
      </c>
      <c r="J270" s="18" t="str">
        <f t="shared" si="22"/>
        <v>NOK</v>
      </c>
      <c r="K270" s="18" t="str">
        <f t="shared" si="23"/>
        <v>40827NOK</v>
      </c>
      <c r="L270" s="18" t="str">
        <f t="shared" si="24"/>
        <v>40827NOK</v>
      </c>
      <c r="M270" s="22">
        <v>-76900.000000000189</v>
      </c>
      <c r="N270" s="47">
        <f t="shared" si="25"/>
        <v>-76900.000000000189</v>
      </c>
      <c r="O270" s="55">
        <v>40827</v>
      </c>
      <c r="P270" s="54">
        <v>0</v>
      </c>
      <c r="Q270" s="54" t="s">
        <v>65</v>
      </c>
      <c r="R270" s="54">
        <v>163</v>
      </c>
      <c r="S270" s="54" t="s">
        <v>71</v>
      </c>
      <c r="T270" s="54">
        <v>-76900</v>
      </c>
      <c r="U270" s="54" t="s">
        <v>67</v>
      </c>
      <c r="V270" s="54" t="s">
        <v>68</v>
      </c>
      <c r="W270" s="54" t="s">
        <v>18</v>
      </c>
      <c r="X270" s="54" t="s">
        <v>19</v>
      </c>
      <c r="Y270" s="49">
        <f t="shared" si="26"/>
        <v>0</v>
      </c>
    </row>
    <row r="271" spans="8:25" x14ac:dyDescent="0.25">
      <c r="H271" s="19">
        <v>40828</v>
      </c>
      <c r="I271" s="20" t="s">
        <v>19</v>
      </c>
      <c r="J271" s="18" t="str">
        <f t="shared" si="22"/>
        <v>NOK</v>
      </c>
      <c r="K271" s="18" t="str">
        <f t="shared" si="23"/>
        <v>40828NOK</v>
      </c>
      <c r="L271" s="18" t="str">
        <f t="shared" si="24"/>
        <v>40828NOK</v>
      </c>
      <c r="M271" s="23">
        <v>-72999.999999999505</v>
      </c>
      <c r="N271" s="47">
        <f t="shared" si="25"/>
        <v>-72999.999999999505</v>
      </c>
      <c r="O271" s="55">
        <v>40828</v>
      </c>
      <c r="P271" s="54">
        <v>0</v>
      </c>
      <c r="Q271" s="54" t="s">
        <v>65</v>
      </c>
      <c r="R271" s="54">
        <v>163</v>
      </c>
      <c r="S271" s="54" t="s">
        <v>71</v>
      </c>
      <c r="T271" s="54">
        <v>-73000</v>
      </c>
      <c r="U271" s="54" t="s">
        <v>67</v>
      </c>
      <c r="V271" s="54" t="s">
        <v>68</v>
      </c>
      <c r="W271" s="54" t="s">
        <v>18</v>
      </c>
      <c r="X271" s="54" t="s">
        <v>19</v>
      </c>
      <c r="Y271" s="49">
        <f t="shared" si="26"/>
        <v>0</v>
      </c>
    </row>
    <row r="272" spans="8:25" x14ac:dyDescent="0.25">
      <c r="H272" s="17">
        <v>40829</v>
      </c>
      <c r="I272" s="18" t="s">
        <v>19</v>
      </c>
      <c r="J272" s="18" t="str">
        <f t="shared" si="22"/>
        <v>NOK</v>
      </c>
      <c r="K272" s="18" t="str">
        <f t="shared" si="23"/>
        <v>40829NOK</v>
      </c>
      <c r="L272" s="18" t="str">
        <f t="shared" si="24"/>
        <v>40829NOK</v>
      </c>
      <c r="M272" s="22">
        <v>3299.9999999994143</v>
      </c>
      <c r="N272" s="47">
        <f t="shared" si="25"/>
        <v>3299.9999999994143</v>
      </c>
      <c r="O272" s="55">
        <v>40829</v>
      </c>
      <c r="P272" s="54">
        <v>0</v>
      </c>
      <c r="Q272" s="54" t="s">
        <v>65</v>
      </c>
      <c r="R272" s="54">
        <v>163</v>
      </c>
      <c r="S272" s="54" t="s">
        <v>71</v>
      </c>
      <c r="T272" s="54">
        <v>3300</v>
      </c>
      <c r="U272" s="54" t="s">
        <v>67</v>
      </c>
      <c r="V272" s="54" t="s">
        <v>68</v>
      </c>
      <c r="W272" s="54" t="s">
        <v>18</v>
      </c>
      <c r="X272" s="54" t="s">
        <v>19</v>
      </c>
      <c r="Y272" s="49">
        <f t="shared" si="26"/>
        <v>0</v>
      </c>
    </row>
    <row r="273" spans="8:25" x14ac:dyDescent="0.25">
      <c r="H273" s="19">
        <v>40830</v>
      </c>
      <c r="I273" s="20" t="s">
        <v>19</v>
      </c>
      <c r="J273" s="18" t="str">
        <f t="shared" si="22"/>
        <v>NOK</v>
      </c>
      <c r="K273" s="18" t="str">
        <f t="shared" si="23"/>
        <v>40830NOK</v>
      </c>
      <c r="L273" s="18" t="str">
        <f t="shared" si="24"/>
        <v>40830NOK</v>
      </c>
      <c r="M273" s="23">
        <v>-71699.999999999869</v>
      </c>
      <c r="N273" s="47">
        <f t="shared" si="25"/>
        <v>-71699.999999999869</v>
      </c>
      <c r="O273" s="55">
        <v>40830</v>
      </c>
      <c r="P273" s="54">
        <v>0</v>
      </c>
      <c r="Q273" s="54" t="s">
        <v>65</v>
      </c>
      <c r="R273" s="54">
        <v>163</v>
      </c>
      <c r="S273" s="54" t="s">
        <v>71</v>
      </c>
      <c r="T273" s="54">
        <v>-71700</v>
      </c>
      <c r="U273" s="54" t="s">
        <v>67</v>
      </c>
      <c r="V273" s="54" t="s">
        <v>68</v>
      </c>
      <c r="W273" s="54" t="s">
        <v>18</v>
      </c>
      <c r="X273" s="54" t="s">
        <v>19</v>
      </c>
      <c r="Y273" s="49">
        <f t="shared" si="26"/>
        <v>0</v>
      </c>
    </row>
    <row r="274" spans="8:25" x14ac:dyDescent="0.25">
      <c r="H274" s="17">
        <v>40833</v>
      </c>
      <c r="I274" s="18" t="s">
        <v>19</v>
      </c>
      <c r="J274" s="18" t="str">
        <f t="shared" si="22"/>
        <v>NOK</v>
      </c>
      <c r="K274" s="18" t="str">
        <f t="shared" si="23"/>
        <v>40833NOK</v>
      </c>
      <c r="L274" s="18" t="str">
        <f t="shared" si="24"/>
        <v>40833NOK</v>
      </c>
      <c r="M274" s="22">
        <v>28900.000000000149</v>
      </c>
      <c r="N274" s="47">
        <f t="shared" si="25"/>
        <v>28900.000000000149</v>
      </c>
      <c r="O274" s="55">
        <v>40833</v>
      </c>
      <c r="P274" s="54">
        <v>0</v>
      </c>
      <c r="Q274" s="54" t="s">
        <v>65</v>
      </c>
      <c r="R274" s="54">
        <v>163</v>
      </c>
      <c r="S274" s="54" t="s">
        <v>71</v>
      </c>
      <c r="T274" s="54">
        <v>28900</v>
      </c>
      <c r="U274" s="54" t="s">
        <v>67</v>
      </c>
      <c r="V274" s="54" t="s">
        <v>68</v>
      </c>
      <c r="W274" s="54" t="s">
        <v>18</v>
      </c>
      <c r="X274" s="54" t="s">
        <v>19</v>
      </c>
      <c r="Y274" s="49">
        <f t="shared" si="26"/>
        <v>0</v>
      </c>
    </row>
    <row r="275" spans="8:25" x14ac:dyDescent="0.25">
      <c r="H275" s="19">
        <v>40834</v>
      </c>
      <c r="I275" s="20" t="s">
        <v>19</v>
      </c>
      <c r="J275" s="18" t="str">
        <f t="shared" si="22"/>
        <v>NOK</v>
      </c>
      <c r="K275" s="18" t="str">
        <f t="shared" si="23"/>
        <v>40834NOK</v>
      </c>
      <c r="L275" s="18" t="str">
        <f t="shared" si="24"/>
        <v>40834NOK</v>
      </c>
      <c r="M275" s="23">
        <v>46400.000000000218</v>
      </c>
      <c r="N275" s="47">
        <f t="shared" si="25"/>
        <v>46400.000000000218</v>
      </c>
      <c r="O275" s="55">
        <v>40834</v>
      </c>
      <c r="P275" s="54">
        <v>0</v>
      </c>
      <c r="Q275" s="54" t="s">
        <v>65</v>
      </c>
      <c r="R275" s="54">
        <v>163</v>
      </c>
      <c r="S275" s="54" t="s">
        <v>71</v>
      </c>
      <c r="T275" s="54">
        <v>46400</v>
      </c>
      <c r="U275" s="54" t="s">
        <v>67</v>
      </c>
      <c r="V275" s="54" t="s">
        <v>68</v>
      </c>
      <c r="W275" s="54" t="s">
        <v>18</v>
      </c>
      <c r="X275" s="54" t="s">
        <v>19</v>
      </c>
      <c r="Y275" s="49">
        <f t="shared" si="26"/>
        <v>0</v>
      </c>
    </row>
    <row r="276" spans="8:25" x14ac:dyDescent="0.25">
      <c r="H276" s="17">
        <v>40835</v>
      </c>
      <c r="I276" s="18" t="s">
        <v>19</v>
      </c>
      <c r="J276" s="18" t="str">
        <f t="shared" si="22"/>
        <v>NOK</v>
      </c>
      <c r="K276" s="18" t="str">
        <f t="shared" si="23"/>
        <v>40835NOK</v>
      </c>
      <c r="L276" s="18" t="str">
        <f t="shared" si="24"/>
        <v>40835NOK</v>
      </c>
      <c r="M276" s="22">
        <v>-56700.000000000196</v>
      </c>
      <c r="N276" s="47">
        <f t="shared" si="25"/>
        <v>-56700.000000000196</v>
      </c>
      <c r="O276" s="55">
        <v>40835</v>
      </c>
      <c r="P276" s="54">
        <v>0</v>
      </c>
      <c r="Q276" s="54" t="s">
        <v>65</v>
      </c>
      <c r="R276" s="54">
        <v>163</v>
      </c>
      <c r="S276" s="54" t="s">
        <v>71</v>
      </c>
      <c r="T276" s="54">
        <v>-56700</v>
      </c>
      <c r="U276" s="54" t="s">
        <v>67</v>
      </c>
      <c r="V276" s="54" t="s">
        <v>68</v>
      </c>
      <c r="W276" s="54" t="s">
        <v>18</v>
      </c>
      <c r="X276" s="54" t="s">
        <v>19</v>
      </c>
      <c r="Y276" s="49">
        <f t="shared" si="26"/>
        <v>0</v>
      </c>
    </row>
    <row r="277" spans="8:25" x14ac:dyDescent="0.25">
      <c r="H277" s="19">
        <v>40836</v>
      </c>
      <c r="I277" s="20" t="s">
        <v>19</v>
      </c>
      <c r="J277" s="18" t="str">
        <f t="shared" si="22"/>
        <v>NOK</v>
      </c>
      <c r="K277" s="18" t="str">
        <f t="shared" si="23"/>
        <v>40836NOK</v>
      </c>
      <c r="L277" s="18" t="str">
        <f t="shared" si="24"/>
        <v>40836NOK</v>
      </c>
      <c r="M277" s="23">
        <v>12100.000000000222</v>
      </c>
      <c r="N277" s="47">
        <f t="shared" si="25"/>
        <v>12100.000000000222</v>
      </c>
      <c r="O277" s="55">
        <v>40836</v>
      </c>
      <c r="P277" s="54">
        <v>0</v>
      </c>
      <c r="Q277" s="54" t="s">
        <v>65</v>
      </c>
      <c r="R277" s="54">
        <v>163</v>
      </c>
      <c r="S277" s="54" t="s">
        <v>71</v>
      </c>
      <c r="T277" s="54">
        <v>12100</v>
      </c>
      <c r="U277" s="54" t="s">
        <v>67</v>
      </c>
      <c r="V277" s="54" t="s">
        <v>68</v>
      </c>
      <c r="W277" s="54" t="s">
        <v>18</v>
      </c>
      <c r="X277" s="54" t="s">
        <v>19</v>
      </c>
      <c r="Y277" s="49">
        <f t="shared" si="26"/>
        <v>0</v>
      </c>
    </row>
    <row r="278" spans="8:25" x14ac:dyDescent="0.25">
      <c r="H278" s="17">
        <v>40837</v>
      </c>
      <c r="I278" s="18" t="s">
        <v>19</v>
      </c>
      <c r="J278" s="18" t="str">
        <f t="shared" si="22"/>
        <v>NOK</v>
      </c>
      <c r="K278" s="18" t="str">
        <f t="shared" si="23"/>
        <v>40837NOK</v>
      </c>
      <c r="L278" s="18" t="str">
        <f t="shared" si="24"/>
        <v>40837NOK</v>
      </c>
      <c r="M278" s="22">
        <v>-54400.000000000226</v>
      </c>
      <c r="N278" s="47">
        <f t="shared" si="25"/>
        <v>-54400.000000000226</v>
      </c>
      <c r="O278" s="55">
        <v>40837</v>
      </c>
      <c r="P278" s="54">
        <v>0</v>
      </c>
      <c r="Q278" s="54" t="s">
        <v>65</v>
      </c>
      <c r="R278" s="54">
        <v>163</v>
      </c>
      <c r="S278" s="54" t="s">
        <v>71</v>
      </c>
      <c r="T278" s="54">
        <v>-54400</v>
      </c>
      <c r="U278" s="54" t="s">
        <v>67</v>
      </c>
      <c r="V278" s="54" t="s">
        <v>68</v>
      </c>
      <c r="W278" s="54" t="s">
        <v>18</v>
      </c>
      <c r="X278" s="54" t="s">
        <v>19</v>
      </c>
      <c r="Y278" s="49">
        <f t="shared" si="26"/>
        <v>0</v>
      </c>
    </row>
    <row r="279" spans="8:25" x14ac:dyDescent="0.25">
      <c r="H279" s="19">
        <v>40840</v>
      </c>
      <c r="I279" s="20" t="s">
        <v>19</v>
      </c>
      <c r="J279" s="18" t="str">
        <f t="shared" si="22"/>
        <v>NOK</v>
      </c>
      <c r="K279" s="18" t="str">
        <f t="shared" si="23"/>
        <v>40840NOK</v>
      </c>
      <c r="L279" s="18" t="str">
        <f t="shared" si="24"/>
        <v>40840NOK</v>
      </c>
      <c r="M279" s="23">
        <v>6999.9999999996735</v>
      </c>
      <c r="N279" s="47">
        <f t="shared" si="25"/>
        <v>6999.9999999996735</v>
      </c>
      <c r="O279" s="55">
        <v>40840</v>
      </c>
      <c r="P279" s="54">
        <v>0</v>
      </c>
      <c r="Q279" s="54" t="s">
        <v>65</v>
      </c>
      <c r="R279" s="54">
        <v>163</v>
      </c>
      <c r="S279" s="54" t="s">
        <v>71</v>
      </c>
      <c r="T279" s="54">
        <v>7000</v>
      </c>
      <c r="U279" s="54" t="s">
        <v>67</v>
      </c>
      <c r="V279" s="54" t="s">
        <v>68</v>
      </c>
      <c r="W279" s="54" t="s">
        <v>18</v>
      </c>
      <c r="X279" s="54" t="s">
        <v>19</v>
      </c>
      <c r="Y279" s="49">
        <f t="shared" si="26"/>
        <v>0</v>
      </c>
    </row>
    <row r="280" spans="8:25" x14ac:dyDescent="0.25">
      <c r="H280" s="17">
        <v>40841</v>
      </c>
      <c r="I280" s="18" t="s">
        <v>19</v>
      </c>
      <c r="J280" s="18" t="str">
        <f t="shared" si="22"/>
        <v>NOK</v>
      </c>
      <c r="K280" s="18" t="str">
        <f t="shared" si="23"/>
        <v>40841NOK</v>
      </c>
      <c r="L280" s="18" t="str">
        <f t="shared" si="24"/>
        <v>40841NOK</v>
      </c>
      <c r="M280" s="22">
        <v>-40199.999999999571</v>
      </c>
      <c r="N280" s="47">
        <f t="shared" si="25"/>
        <v>-40199.999999999571</v>
      </c>
      <c r="O280" s="55">
        <v>40841</v>
      </c>
      <c r="P280" s="54">
        <v>0</v>
      </c>
      <c r="Q280" s="54" t="s">
        <v>65</v>
      </c>
      <c r="R280" s="54">
        <v>163</v>
      </c>
      <c r="S280" s="54" t="s">
        <v>71</v>
      </c>
      <c r="T280" s="54">
        <v>-40200</v>
      </c>
      <c r="U280" s="54" t="s">
        <v>67</v>
      </c>
      <c r="V280" s="54" t="s">
        <v>68</v>
      </c>
      <c r="W280" s="54" t="s">
        <v>18</v>
      </c>
      <c r="X280" s="54" t="s">
        <v>19</v>
      </c>
      <c r="Y280" s="49">
        <f t="shared" si="26"/>
        <v>0</v>
      </c>
    </row>
    <row r="281" spans="8:25" x14ac:dyDescent="0.25">
      <c r="H281" s="19">
        <v>40842</v>
      </c>
      <c r="I281" s="20" t="s">
        <v>19</v>
      </c>
      <c r="J281" s="18" t="str">
        <f t="shared" si="22"/>
        <v>NOK</v>
      </c>
      <c r="K281" s="18" t="str">
        <f t="shared" si="23"/>
        <v>40842NOK</v>
      </c>
      <c r="L281" s="18" t="str">
        <f t="shared" si="24"/>
        <v>40842NOK</v>
      </c>
      <c r="M281" s="23">
        <v>-26699.999999999945</v>
      </c>
      <c r="N281" s="47">
        <f t="shared" si="25"/>
        <v>-26699.999999999945</v>
      </c>
      <c r="O281" s="55">
        <v>40842</v>
      </c>
      <c r="P281" s="54">
        <v>0</v>
      </c>
      <c r="Q281" s="54" t="s">
        <v>65</v>
      </c>
      <c r="R281" s="54">
        <v>163</v>
      </c>
      <c r="S281" s="54" t="s">
        <v>71</v>
      </c>
      <c r="T281" s="54">
        <v>-26700</v>
      </c>
      <c r="U281" s="54" t="s">
        <v>67</v>
      </c>
      <c r="V281" s="54" t="s">
        <v>68</v>
      </c>
      <c r="W281" s="54" t="s">
        <v>18</v>
      </c>
      <c r="X281" s="54" t="s">
        <v>19</v>
      </c>
      <c r="Y281" s="49">
        <f t="shared" si="26"/>
        <v>0</v>
      </c>
    </row>
    <row r="282" spans="8:25" x14ac:dyDescent="0.25">
      <c r="H282" s="17">
        <v>40843</v>
      </c>
      <c r="I282" s="18" t="s">
        <v>19</v>
      </c>
      <c r="J282" s="18" t="str">
        <f t="shared" si="22"/>
        <v>NOK</v>
      </c>
      <c r="K282" s="18" t="str">
        <f t="shared" si="23"/>
        <v>40843NOK</v>
      </c>
      <c r="L282" s="18" t="str">
        <f t="shared" si="24"/>
        <v>40843NOK</v>
      </c>
      <c r="M282" s="22">
        <v>-67899.999999999854</v>
      </c>
      <c r="N282" s="47">
        <f t="shared" si="25"/>
        <v>-67899.999999999854</v>
      </c>
      <c r="O282" s="55">
        <v>40843</v>
      </c>
      <c r="P282" s="54">
        <v>0</v>
      </c>
      <c r="Q282" s="54" t="s">
        <v>65</v>
      </c>
      <c r="R282" s="54">
        <v>163</v>
      </c>
      <c r="S282" s="54" t="s">
        <v>71</v>
      </c>
      <c r="T282" s="54">
        <v>-67900</v>
      </c>
      <c r="U282" s="54" t="s">
        <v>67</v>
      </c>
      <c r="V282" s="54" t="s">
        <v>68</v>
      </c>
      <c r="W282" s="54" t="s">
        <v>18</v>
      </c>
      <c r="X282" s="54" t="s">
        <v>19</v>
      </c>
      <c r="Y282" s="49">
        <f t="shared" si="26"/>
        <v>0</v>
      </c>
    </row>
    <row r="283" spans="8:25" x14ac:dyDescent="0.25">
      <c r="H283" s="19">
        <v>40844</v>
      </c>
      <c r="I283" s="20" t="s">
        <v>19</v>
      </c>
      <c r="J283" s="18" t="str">
        <f t="shared" si="22"/>
        <v>NOK</v>
      </c>
      <c r="K283" s="18" t="str">
        <f t="shared" si="23"/>
        <v>40844NOK</v>
      </c>
      <c r="L283" s="18" t="str">
        <f t="shared" si="24"/>
        <v>40844NOK</v>
      </c>
      <c r="M283" s="23">
        <v>-9000.000000000342</v>
      </c>
      <c r="N283" s="47">
        <f t="shared" si="25"/>
        <v>-9000.000000000342</v>
      </c>
      <c r="O283" s="55">
        <v>40844</v>
      </c>
      <c r="P283" s="54">
        <v>0</v>
      </c>
      <c r="Q283" s="54" t="s">
        <v>65</v>
      </c>
      <c r="R283" s="54">
        <v>163</v>
      </c>
      <c r="S283" s="54" t="s">
        <v>71</v>
      </c>
      <c r="T283" s="54">
        <v>-9000</v>
      </c>
      <c r="U283" s="54" t="s">
        <v>67</v>
      </c>
      <c r="V283" s="54" t="s">
        <v>68</v>
      </c>
      <c r="W283" s="54" t="s">
        <v>18</v>
      </c>
      <c r="X283" s="54" t="s">
        <v>19</v>
      </c>
      <c r="Y283" s="49">
        <f t="shared" si="26"/>
        <v>0</v>
      </c>
    </row>
    <row r="284" spans="8:25" x14ac:dyDescent="0.25">
      <c r="H284" s="17">
        <v>40847</v>
      </c>
      <c r="I284" s="18" t="s">
        <v>19</v>
      </c>
      <c r="J284" s="18" t="str">
        <f t="shared" si="22"/>
        <v>NOK</v>
      </c>
      <c r="K284" s="18" t="str">
        <f t="shared" si="23"/>
        <v>40847NOK</v>
      </c>
      <c r="L284" s="18" t="str">
        <f t="shared" si="24"/>
        <v>40847NOK</v>
      </c>
      <c r="M284" s="22">
        <v>78000.000000000291</v>
      </c>
      <c r="N284" s="47">
        <f t="shared" si="25"/>
        <v>78000.000000000291</v>
      </c>
      <c r="O284" s="55">
        <v>40847</v>
      </c>
      <c r="P284" s="54">
        <v>0</v>
      </c>
      <c r="Q284" s="54" t="s">
        <v>65</v>
      </c>
      <c r="R284" s="54">
        <v>163</v>
      </c>
      <c r="S284" s="54" t="s">
        <v>71</v>
      </c>
      <c r="T284" s="54">
        <v>78000</v>
      </c>
      <c r="U284" s="54" t="s">
        <v>67</v>
      </c>
      <c r="V284" s="54" t="s">
        <v>68</v>
      </c>
      <c r="W284" s="54" t="s">
        <v>18</v>
      </c>
      <c r="X284" s="54" t="s">
        <v>19</v>
      </c>
      <c r="Y284" s="49">
        <f t="shared" si="26"/>
        <v>0</v>
      </c>
    </row>
    <row r="285" spans="8:25" x14ac:dyDescent="0.25">
      <c r="H285" s="19">
        <v>40848</v>
      </c>
      <c r="I285" s="20" t="s">
        <v>19</v>
      </c>
      <c r="J285" s="18" t="str">
        <f t="shared" si="22"/>
        <v>NOK</v>
      </c>
      <c r="K285" s="18" t="str">
        <f t="shared" si="23"/>
        <v>40848NOK</v>
      </c>
      <c r="L285" s="18" t="str">
        <f t="shared" si="24"/>
        <v>40848NOK</v>
      </c>
      <c r="M285" s="23">
        <v>163999.99999999971</v>
      </c>
      <c r="N285" s="47">
        <f t="shared" si="25"/>
        <v>163999.99999999971</v>
      </c>
      <c r="O285" s="55">
        <v>40848</v>
      </c>
      <c r="P285" s="54">
        <v>0</v>
      </c>
      <c r="Q285" s="54" t="s">
        <v>65</v>
      </c>
      <c r="R285" s="54">
        <v>163</v>
      </c>
      <c r="S285" s="54" t="s">
        <v>71</v>
      </c>
      <c r="T285" s="54">
        <v>164000</v>
      </c>
      <c r="U285" s="54" t="s">
        <v>67</v>
      </c>
      <c r="V285" s="54" t="s">
        <v>68</v>
      </c>
      <c r="W285" s="54" t="s">
        <v>18</v>
      </c>
      <c r="X285" s="54" t="s">
        <v>19</v>
      </c>
      <c r="Y285" s="49">
        <f t="shared" si="26"/>
        <v>0</v>
      </c>
    </row>
    <row r="286" spans="8:25" x14ac:dyDescent="0.25">
      <c r="H286" s="17">
        <v>40849</v>
      </c>
      <c r="I286" s="18" t="s">
        <v>19</v>
      </c>
      <c r="J286" s="18" t="str">
        <f t="shared" si="22"/>
        <v>NOK</v>
      </c>
      <c r="K286" s="18" t="str">
        <f t="shared" si="23"/>
        <v>40849NOK</v>
      </c>
      <c r="L286" s="18" t="str">
        <f t="shared" si="24"/>
        <v>40849NOK</v>
      </c>
      <c r="M286" s="22">
        <v>-29900.00000000048</v>
      </c>
      <c r="N286" s="47">
        <f t="shared" si="25"/>
        <v>-29900.00000000048</v>
      </c>
      <c r="O286" s="55">
        <v>40849</v>
      </c>
      <c r="P286" s="54">
        <v>0</v>
      </c>
      <c r="Q286" s="54" t="s">
        <v>65</v>
      </c>
      <c r="R286" s="54">
        <v>163</v>
      </c>
      <c r="S286" s="54" t="s">
        <v>71</v>
      </c>
      <c r="T286" s="54">
        <v>-29900</v>
      </c>
      <c r="U286" s="54" t="s">
        <v>67</v>
      </c>
      <c r="V286" s="54" t="s">
        <v>68</v>
      </c>
      <c r="W286" s="54" t="s">
        <v>18</v>
      </c>
      <c r="X286" s="54" t="s">
        <v>19</v>
      </c>
      <c r="Y286" s="49">
        <f t="shared" si="26"/>
        <v>0</v>
      </c>
    </row>
    <row r="287" spans="8:25" x14ac:dyDescent="0.25">
      <c r="H287" s="19">
        <v>40850</v>
      </c>
      <c r="I287" s="20" t="s">
        <v>19</v>
      </c>
      <c r="J287" s="18" t="str">
        <f t="shared" si="22"/>
        <v>NOK</v>
      </c>
      <c r="K287" s="18" t="str">
        <f t="shared" si="23"/>
        <v>40850NOK</v>
      </c>
      <c r="L287" s="18" t="str">
        <f t="shared" si="24"/>
        <v>40850NOK</v>
      </c>
      <c r="M287" s="23">
        <v>-24699.99999999928</v>
      </c>
      <c r="N287" s="47">
        <f t="shared" si="25"/>
        <v>-24699.99999999928</v>
      </c>
      <c r="O287" s="55">
        <v>40850</v>
      </c>
      <c r="P287" s="54">
        <v>0</v>
      </c>
      <c r="Q287" s="54" t="s">
        <v>65</v>
      </c>
      <c r="R287" s="54">
        <v>163</v>
      </c>
      <c r="S287" s="54" t="s">
        <v>71</v>
      </c>
      <c r="T287" s="54">
        <v>-24700</v>
      </c>
      <c r="U287" s="54" t="s">
        <v>67</v>
      </c>
      <c r="V287" s="54" t="s">
        <v>68</v>
      </c>
      <c r="W287" s="54" t="s">
        <v>18</v>
      </c>
      <c r="X287" s="54" t="s">
        <v>19</v>
      </c>
      <c r="Y287" s="49">
        <f t="shared" si="26"/>
        <v>0</v>
      </c>
    </row>
    <row r="288" spans="8:25" x14ac:dyDescent="0.25">
      <c r="H288" s="17">
        <v>40851</v>
      </c>
      <c r="I288" s="18" t="s">
        <v>19</v>
      </c>
      <c r="J288" s="18" t="str">
        <f t="shared" si="22"/>
        <v>NOK</v>
      </c>
      <c r="K288" s="18" t="str">
        <f t="shared" si="23"/>
        <v>40851NOK</v>
      </c>
      <c r="L288" s="18" t="str">
        <f t="shared" si="24"/>
        <v>40851NOK</v>
      </c>
      <c r="M288" s="22">
        <v>42099.999999999585</v>
      </c>
      <c r="N288" s="47">
        <f t="shared" si="25"/>
        <v>42099.999999999585</v>
      </c>
      <c r="O288" s="55">
        <v>40851</v>
      </c>
      <c r="P288" s="54">
        <v>0</v>
      </c>
      <c r="Q288" s="54" t="s">
        <v>65</v>
      </c>
      <c r="R288" s="54">
        <v>163</v>
      </c>
      <c r="S288" s="54" t="s">
        <v>71</v>
      </c>
      <c r="T288" s="54">
        <v>42100</v>
      </c>
      <c r="U288" s="54" t="s">
        <v>67</v>
      </c>
      <c r="V288" s="54" t="s">
        <v>68</v>
      </c>
      <c r="W288" s="54" t="s">
        <v>18</v>
      </c>
      <c r="X288" s="54" t="s">
        <v>19</v>
      </c>
      <c r="Y288" s="49">
        <f t="shared" si="26"/>
        <v>0</v>
      </c>
    </row>
    <row r="289" spans="8:25" x14ac:dyDescent="0.25">
      <c r="H289" s="19">
        <v>40854</v>
      </c>
      <c r="I289" s="20" t="s">
        <v>19</v>
      </c>
      <c r="J289" s="18" t="str">
        <f t="shared" si="22"/>
        <v>NOK</v>
      </c>
      <c r="K289" s="18" t="str">
        <f t="shared" si="23"/>
        <v>40854NOK</v>
      </c>
      <c r="L289" s="18" t="str">
        <f t="shared" si="24"/>
        <v>40854NOK</v>
      </c>
      <c r="M289" s="23">
        <v>-44900.00000000016</v>
      </c>
      <c r="N289" s="47">
        <f t="shared" si="25"/>
        <v>-44900.00000000016</v>
      </c>
      <c r="O289" s="55">
        <v>40854</v>
      </c>
      <c r="P289" s="54">
        <v>0</v>
      </c>
      <c r="Q289" s="54" t="s">
        <v>65</v>
      </c>
      <c r="R289" s="54">
        <v>163</v>
      </c>
      <c r="S289" s="54" t="s">
        <v>71</v>
      </c>
      <c r="T289" s="54">
        <v>-44900</v>
      </c>
      <c r="U289" s="54" t="s">
        <v>67</v>
      </c>
      <c r="V289" s="54" t="s">
        <v>68</v>
      </c>
      <c r="W289" s="54" t="s">
        <v>18</v>
      </c>
      <c r="X289" s="54" t="s">
        <v>19</v>
      </c>
      <c r="Y289" s="49">
        <f t="shared" si="26"/>
        <v>0</v>
      </c>
    </row>
    <row r="290" spans="8:25" x14ac:dyDescent="0.25">
      <c r="H290" s="17">
        <v>40855</v>
      </c>
      <c r="I290" s="18" t="s">
        <v>19</v>
      </c>
      <c r="J290" s="18" t="str">
        <f t="shared" si="22"/>
        <v>NOK</v>
      </c>
      <c r="K290" s="18" t="str">
        <f t="shared" si="23"/>
        <v>40855NOK</v>
      </c>
      <c r="L290" s="18" t="str">
        <f t="shared" si="24"/>
        <v>40855NOK</v>
      </c>
      <c r="M290" s="22">
        <v>-5300.0000000000828</v>
      </c>
      <c r="N290" s="47">
        <f t="shared" si="25"/>
        <v>-5300.0000000000828</v>
      </c>
      <c r="O290" s="55">
        <v>40855</v>
      </c>
      <c r="P290" s="54">
        <v>0</v>
      </c>
      <c r="Q290" s="54" t="s">
        <v>65</v>
      </c>
      <c r="R290" s="54">
        <v>163</v>
      </c>
      <c r="S290" s="54" t="s">
        <v>71</v>
      </c>
      <c r="T290" s="54">
        <v>-5300</v>
      </c>
      <c r="U290" s="54" t="s">
        <v>67</v>
      </c>
      <c r="V290" s="54" t="s">
        <v>68</v>
      </c>
      <c r="W290" s="54" t="s">
        <v>18</v>
      </c>
      <c r="X290" s="54" t="s">
        <v>19</v>
      </c>
      <c r="Y290" s="49">
        <f t="shared" si="26"/>
        <v>0</v>
      </c>
    </row>
    <row r="291" spans="8:25" x14ac:dyDescent="0.25">
      <c r="H291" s="19">
        <v>40856</v>
      </c>
      <c r="I291" s="20" t="s">
        <v>19</v>
      </c>
      <c r="J291" s="18" t="str">
        <f t="shared" si="22"/>
        <v>NOK</v>
      </c>
      <c r="K291" s="18" t="str">
        <f t="shared" si="23"/>
        <v>40856NOK</v>
      </c>
      <c r="L291" s="18" t="str">
        <f t="shared" si="24"/>
        <v>40856NOK</v>
      </c>
      <c r="M291" s="23">
        <v>146200.00000000032</v>
      </c>
      <c r="N291" s="47">
        <f t="shared" si="25"/>
        <v>146200.00000000032</v>
      </c>
      <c r="O291" s="55">
        <v>40856</v>
      </c>
      <c r="P291" s="54">
        <v>0</v>
      </c>
      <c r="Q291" s="54" t="s">
        <v>65</v>
      </c>
      <c r="R291" s="54">
        <v>163</v>
      </c>
      <c r="S291" s="54" t="s">
        <v>71</v>
      </c>
      <c r="T291" s="54">
        <v>146200</v>
      </c>
      <c r="U291" s="54" t="s">
        <v>67</v>
      </c>
      <c r="V291" s="54" t="s">
        <v>68</v>
      </c>
      <c r="W291" s="54" t="s">
        <v>18</v>
      </c>
      <c r="X291" s="54" t="s">
        <v>19</v>
      </c>
      <c r="Y291" s="49">
        <f t="shared" si="26"/>
        <v>0</v>
      </c>
    </row>
    <row r="292" spans="8:25" x14ac:dyDescent="0.25">
      <c r="H292" s="17">
        <v>40857</v>
      </c>
      <c r="I292" s="18" t="s">
        <v>19</v>
      </c>
      <c r="J292" s="18" t="str">
        <f t="shared" si="22"/>
        <v>NOK</v>
      </c>
      <c r="K292" s="18" t="str">
        <f t="shared" si="23"/>
        <v>40857NOK</v>
      </c>
      <c r="L292" s="18" t="str">
        <f t="shared" si="24"/>
        <v>40857NOK</v>
      </c>
      <c r="M292" s="22">
        <v>-39799.999999999614</v>
      </c>
      <c r="N292" s="47">
        <f t="shared" si="25"/>
        <v>-39799.999999999614</v>
      </c>
      <c r="O292" s="55">
        <v>40857</v>
      </c>
      <c r="P292" s="54">
        <v>0</v>
      </c>
      <c r="Q292" s="54" t="s">
        <v>65</v>
      </c>
      <c r="R292" s="54">
        <v>163</v>
      </c>
      <c r="S292" s="54" t="s">
        <v>71</v>
      </c>
      <c r="T292" s="54">
        <v>-39800</v>
      </c>
      <c r="U292" s="54" t="s">
        <v>67</v>
      </c>
      <c r="V292" s="54" t="s">
        <v>68</v>
      </c>
      <c r="W292" s="54" t="s">
        <v>18</v>
      </c>
      <c r="X292" s="54" t="s">
        <v>19</v>
      </c>
      <c r="Y292" s="49">
        <f t="shared" si="26"/>
        <v>0</v>
      </c>
    </row>
    <row r="293" spans="8:25" x14ac:dyDescent="0.25">
      <c r="H293" s="19">
        <v>40858</v>
      </c>
      <c r="I293" s="20" t="s">
        <v>19</v>
      </c>
      <c r="J293" s="18" t="str">
        <f t="shared" si="22"/>
        <v>NOK</v>
      </c>
      <c r="K293" s="18" t="str">
        <f t="shared" si="23"/>
        <v>40858NOK</v>
      </c>
      <c r="L293" s="18" t="str">
        <f t="shared" si="24"/>
        <v>40858NOK</v>
      </c>
      <c r="M293" s="23">
        <v>-46000.000000000262</v>
      </c>
      <c r="N293" s="47">
        <f t="shared" si="25"/>
        <v>-46000.000000000262</v>
      </c>
      <c r="O293" s="55">
        <v>40858</v>
      </c>
      <c r="P293" s="54">
        <v>0</v>
      </c>
      <c r="Q293" s="54" t="s">
        <v>65</v>
      </c>
      <c r="R293" s="54">
        <v>163</v>
      </c>
      <c r="S293" s="54" t="s">
        <v>71</v>
      </c>
      <c r="T293" s="54">
        <v>-46000</v>
      </c>
      <c r="U293" s="54" t="s">
        <v>67</v>
      </c>
      <c r="V293" s="54" t="s">
        <v>68</v>
      </c>
      <c r="W293" s="54" t="s">
        <v>18</v>
      </c>
      <c r="X293" s="54" t="s">
        <v>19</v>
      </c>
      <c r="Y293" s="49">
        <f t="shared" si="26"/>
        <v>0</v>
      </c>
    </row>
    <row r="294" spans="8:25" x14ac:dyDescent="0.25">
      <c r="H294" s="17">
        <v>40861</v>
      </c>
      <c r="I294" s="18" t="s">
        <v>19</v>
      </c>
      <c r="J294" s="18" t="str">
        <f t="shared" si="22"/>
        <v>NOK</v>
      </c>
      <c r="K294" s="18" t="str">
        <f t="shared" si="23"/>
        <v>40861NOK</v>
      </c>
      <c r="L294" s="18" t="str">
        <f t="shared" si="24"/>
        <v>40861NOK</v>
      </c>
      <c r="M294" s="22">
        <v>26899.99999999948</v>
      </c>
      <c r="N294" s="47">
        <f t="shared" si="25"/>
        <v>26899.99999999948</v>
      </c>
      <c r="O294" s="55">
        <v>40861</v>
      </c>
      <c r="P294" s="54">
        <v>0</v>
      </c>
      <c r="Q294" s="54" t="s">
        <v>69</v>
      </c>
      <c r="R294" s="54">
        <v>163</v>
      </c>
      <c r="S294" s="54" t="s">
        <v>71</v>
      </c>
      <c r="T294" s="54">
        <v>26900</v>
      </c>
      <c r="U294" s="54" t="s">
        <v>67</v>
      </c>
      <c r="V294" s="54" t="s">
        <v>68</v>
      </c>
      <c r="W294" s="54" t="s">
        <v>18</v>
      </c>
      <c r="X294" s="54" t="s">
        <v>19</v>
      </c>
      <c r="Y294" s="49">
        <f t="shared" si="26"/>
        <v>0</v>
      </c>
    </row>
    <row r="295" spans="8:25" x14ac:dyDescent="0.25">
      <c r="H295" s="19">
        <v>40827</v>
      </c>
      <c r="I295" s="20" t="s">
        <v>20</v>
      </c>
      <c r="J295" s="18" t="str">
        <f t="shared" si="22"/>
        <v>NOK</v>
      </c>
      <c r="K295" s="18" t="str">
        <f t="shared" si="23"/>
        <v>40827NOK</v>
      </c>
      <c r="L295" s="18" t="str">
        <f t="shared" si="24"/>
        <v>40827NOK</v>
      </c>
      <c r="M295" s="23">
        <v>2398700.0000000009</v>
      </c>
      <c r="N295" s="47">
        <f t="shared" si="25"/>
        <v>2398700.0000000009</v>
      </c>
      <c r="O295" s="55">
        <v>40827</v>
      </c>
      <c r="P295" s="54">
        <v>0</v>
      </c>
      <c r="Q295" s="54" t="s">
        <v>65</v>
      </c>
      <c r="R295" s="54">
        <v>163</v>
      </c>
      <c r="S295" s="54" t="s">
        <v>71</v>
      </c>
      <c r="T295" s="54">
        <v>2398700</v>
      </c>
      <c r="U295" s="54" t="s">
        <v>67</v>
      </c>
      <c r="V295" s="54" t="s">
        <v>68</v>
      </c>
      <c r="W295" s="54" t="s">
        <v>18</v>
      </c>
      <c r="X295" s="54" t="s">
        <v>20</v>
      </c>
      <c r="Y295" s="49">
        <f t="shared" si="26"/>
        <v>0</v>
      </c>
    </row>
    <row r="296" spans="8:25" x14ac:dyDescent="0.25">
      <c r="H296" s="17">
        <v>40828</v>
      </c>
      <c r="I296" s="18" t="s">
        <v>20</v>
      </c>
      <c r="J296" s="18" t="str">
        <f t="shared" si="22"/>
        <v>NOK</v>
      </c>
      <c r="K296" s="18" t="str">
        <f t="shared" si="23"/>
        <v>40828NOK</v>
      </c>
      <c r="L296" s="18" t="str">
        <f t="shared" si="24"/>
        <v>40828NOK</v>
      </c>
      <c r="M296" s="22">
        <v>72999.999999999505</v>
      </c>
      <c r="N296" s="47">
        <f t="shared" si="25"/>
        <v>72999.999999999505</v>
      </c>
      <c r="O296" s="55">
        <v>40828</v>
      </c>
      <c r="P296" s="54">
        <v>0</v>
      </c>
      <c r="Q296" s="54" t="s">
        <v>65</v>
      </c>
      <c r="R296" s="54">
        <v>163</v>
      </c>
      <c r="S296" s="54" t="s">
        <v>71</v>
      </c>
      <c r="T296" s="54">
        <v>73000</v>
      </c>
      <c r="U296" s="54" t="s">
        <v>67</v>
      </c>
      <c r="V296" s="54" t="s">
        <v>68</v>
      </c>
      <c r="W296" s="54" t="s">
        <v>18</v>
      </c>
      <c r="X296" s="54" t="s">
        <v>20</v>
      </c>
      <c r="Y296" s="49">
        <f t="shared" si="26"/>
        <v>0</v>
      </c>
    </row>
    <row r="297" spans="8:25" x14ac:dyDescent="0.25">
      <c r="H297" s="19">
        <v>40829</v>
      </c>
      <c r="I297" s="20" t="s">
        <v>20</v>
      </c>
      <c r="J297" s="18" t="str">
        <f t="shared" si="22"/>
        <v>NOK</v>
      </c>
      <c r="K297" s="18" t="str">
        <f t="shared" si="23"/>
        <v>40829NOK</v>
      </c>
      <c r="L297" s="18" t="str">
        <f t="shared" si="24"/>
        <v>40829NOK</v>
      </c>
      <c r="M297" s="23">
        <v>-3299.9999999994143</v>
      </c>
      <c r="N297" s="47">
        <f t="shared" si="25"/>
        <v>-3299.9999999994143</v>
      </c>
      <c r="O297" s="55">
        <v>40829</v>
      </c>
      <c r="P297" s="54">
        <v>0</v>
      </c>
      <c r="Q297" s="54" t="s">
        <v>65</v>
      </c>
      <c r="R297" s="54">
        <v>163</v>
      </c>
      <c r="S297" s="54" t="s">
        <v>71</v>
      </c>
      <c r="T297" s="54">
        <v>-3300</v>
      </c>
      <c r="U297" s="54" t="s">
        <v>67</v>
      </c>
      <c r="V297" s="54" t="s">
        <v>68</v>
      </c>
      <c r="W297" s="54" t="s">
        <v>18</v>
      </c>
      <c r="X297" s="54" t="s">
        <v>20</v>
      </c>
      <c r="Y297" s="49">
        <f t="shared" si="26"/>
        <v>0</v>
      </c>
    </row>
    <row r="298" spans="8:25" x14ac:dyDescent="0.25">
      <c r="H298" s="17">
        <v>40830</v>
      </c>
      <c r="I298" s="18" t="s">
        <v>20</v>
      </c>
      <c r="J298" s="18" t="str">
        <f t="shared" si="22"/>
        <v>NOK</v>
      </c>
      <c r="K298" s="18" t="str">
        <f t="shared" si="23"/>
        <v>40830NOK</v>
      </c>
      <c r="L298" s="18" t="str">
        <f t="shared" si="24"/>
        <v>40830NOK</v>
      </c>
      <c r="M298" s="22">
        <v>71699.999999999869</v>
      </c>
      <c r="N298" s="47">
        <f t="shared" si="25"/>
        <v>71699.999999999869</v>
      </c>
      <c r="O298" s="55">
        <v>40830</v>
      </c>
      <c r="P298" s="54">
        <v>0</v>
      </c>
      <c r="Q298" s="54" t="s">
        <v>65</v>
      </c>
      <c r="R298" s="54">
        <v>163</v>
      </c>
      <c r="S298" s="54" t="s">
        <v>71</v>
      </c>
      <c r="T298" s="54">
        <v>71700</v>
      </c>
      <c r="U298" s="54" t="s">
        <v>67</v>
      </c>
      <c r="V298" s="54" t="s">
        <v>68</v>
      </c>
      <c r="W298" s="54" t="s">
        <v>18</v>
      </c>
      <c r="X298" s="54" t="s">
        <v>20</v>
      </c>
      <c r="Y298" s="49">
        <f t="shared" si="26"/>
        <v>0</v>
      </c>
    </row>
    <row r="299" spans="8:25" x14ac:dyDescent="0.25">
      <c r="H299" s="19">
        <v>40833</v>
      </c>
      <c r="I299" s="20" t="s">
        <v>20</v>
      </c>
      <c r="J299" s="18" t="str">
        <f t="shared" si="22"/>
        <v>NOK</v>
      </c>
      <c r="K299" s="18" t="str">
        <f t="shared" si="23"/>
        <v>40833NOK</v>
      </c>
      <c r="L299" s="18" t="str">
        <f t="shared" si="24"/>
        <v>40833NOK</v>
      </c>
      <c r="M299" s="23">
        <v>-28900.000000000149</v>
      </c>
      <c r="N299" s="47">
        <f t="shared" si="25"/>
        <v>-28900.000000000149</v>
      </c>
      <c r="O299" s="55">
        <v>40833</v>
      </c>
      <c r="P299" s="54">
        <v>0</v>
      </c>
      <c r="Q299" s="54" t="s">
        <v>65</v>
      </c>
      <c r="R299" s="54">
        <v>163</v>
      </c>
      <c r="S299" s="54" t="s">
        <v>71</v>
      </c>
      <c r="T299" s="54">
        <v>-28900</v>
      </c>
      <c r="U299" s="54" t="s">
        <v>67</v>
      </c>
      <c r="V299" s="54" t="s">
        <v>68</v>
      </c>
      <c r="W299" s="54" t="s">
        <v>18</v>
      </c>
      <c r="X299" s="54" t="s">
        <v>20</v>
      </c>
      <c r="Y299" s="49">
        <f t="shared" si="26"/>
        <v>0</v>
      </c>
    </row>
    <row r="300" spans="8:25" x14ac:dyDescent="0.25">
      <c r="H300" s="17">
        <v>40834</v>
      </c>
      <c r="I300" s="18" t="s">
        <v>20</v>
      </c>
      <c r="J300" s="18" t="str">
        <f t="shared" si="22"/>
        <v>NOK</v>
      </c>
      <c r="K300" s="18" t="str">
        <f t="shared" si="23"/>
        <v>40834NOK</v>
      </c>
      <c r="L300" s="18" t="str">
        <f t="shared" si="24"/>
        <v>40834NOK</v>
      </c>
      <c r="M300" s="22">
        <v>-46400.000000000218</v>
      </c>
      <c r="N300" s="47">
        <f t="shared" si="25"/>
        <v>-46400.000000000218</v>
      </c>
      <c r="O300" s="55">
        <v>40834</v>
      </c>
      <c r="P300" s="54">
        <v>0</v>
      </c>
      <c r="Q300" s="54" t="s">
        <v>65</v>
      </c>
      <c r="R300" s="54">
        <v>163</v>
      </c>
      <c r="S300" s="54" t="s">
        <v>71</v>
      </c>
      <c r="T300" s="54">
        <v>-46400</v>
      </c>
      <c r="U300" s="54" t="s">
        <v>67</v>
      </c>
      <c r="V300" s="54" t="s">
        <v>68</v>
      </c>
      <c r="W300" s="54" t="s">
        <v>18</v>
      </c>
      <c r="X300" s="54" t="s">
        <v>20</v>
      </c>
      <c r="Y300" s="49">
        <f t="shared" si="26"/>
        <v>0</v>
      </c>
    </row>
    <row r="301" spans="8:25" x14ac:dyDescent="0.25">
      <c r="H301" s="19">
        <v>40835</v>
      </c>
      <c r="I301" s="20" t="s">
        <v>20</v>
      </c>
      <c r="J301" s="18" t="str">
        <f t="shared" si="22"/>
        <v>NOK</v>
      </c>
      <c r="K301" s="18" t="str">
        <f t="shared" si="23"/>
        <v>40835NOK</v>
      </c>
      <c r="L301" s="18" t="str">
        <f t="shared" si="24"/>
        <v>40835NOK</v>
      </c>
      <c r="M301" s="23">
        <v>56700.000000000196</v>
      </c>
      <c r="N301" s="47">
        <f t="shared" si="25"/>
        <v>56700.000000000196</v>
      </c>
      <c r="O301" s="55">
        <v>40835</v>
      </c>
      <c r="P301" s="54">
        <v>0</v>
      </c>
      <c r="Q301" s="54" t="s">
        <v>65</v>
      </c>
      <c r="R301" s="54">
        <v>163</v>
      </c>
      <c r="S301" s="54" t="s">
        <v>71</v>
      </c>
      <c r="T301" s="54">
        <v>56700</v>
      </c>
      <c r="U301" s="54" t="s">
        <v>67</v>
      </c>
      <c r="V301" s="54" t="s">
        <v>68</v>
      </c>
      <c r="W301" s="54" t="s">
        <v>18</v>
      </c>
      <c r="X301" s="54" t="s">
        <v>20</v>
      </c>
      <c r="Y301" s="49">
        <f t="shared" si="26"/>
        <v>0</v>
      </c>
    </row>
    <row r="302" spans="8:25" x14ac:dyDescent="0.25">
      <c r="H302" s="17">
        <v>40836</v>
      </c>
      <c r="I302" s="18" t="s">
        <v>20</v>
      </c>
      <c r="J302" s="18" t="str">
        <f t="shared" si="22"/>
        <v>NOK</v>
      </c>
      <c r="K302" s="18" t="str">
        <f t="shared" si="23"/>
        <v>40836NOK</v>
      </c>
      <c r="L302" s="18" t="str">
        <f t="shared" si="24"/>
        <v>40836NOK</v>
      </c>
      <c r="M302" s="22">
        <v>-12100.000000000222</v>
      </c>
      <c r="N302" s="47">
        <f t="shared" si="25"/>
        <v>-12100.000000000222</v>
      </c>
      <c r="O302" s="55">
        <v>40836</v>
      </c>
      <c r="P302" s="54">
        <v>0</v>
      </c>
      <c r="Q302" s="54" t="s">
        <v>65</v>
      </c>
      <c r="R302" s="54">
        <v>163</v>
      </c>
      <c r="S302" s="54" t="s">
        <v>71</v>
      </c>
      <c r="T302" s="54">
        <v>-12100</v>
      </c>
      <c r="U302" s="54" t="s">
        <v>67</v>
      </c>
      <c r="V302" s="54" t="s">
        <v>68</v>
      </c>
      <c r="W302" s="54" t="s">
        <v>18</v>
      </c>
      <c r="X302" s="54" t="s">
        <v>20</v>
      </c>
      <c r="Y302" s="49">
        <f t="shared" si="26"/>
        <v>0</v>
      </c>
    </row>
    <row r="303" spans="8:25" x14ac:dyDescent="0.25">
      <c r="H303" s="19">
        <v>40837</v>
      </c>
      <c r="I303" s="20" t="s">
        <v>20</v>
      </c>
      <c r="J303" s="18" t="str">
        <f t="shared" si="22"/>
        <v>NOK</v>
      </c>
      <c r="K303" s="18" t="str">
        <f t="shared" si="23"/>
        <v>40837NOK</v>
      </c>
      <c r="L303" s="18" t="str">
        <f t="shared" si="24"/>
        <v>40837NOK</v>
      </c>
      <c r="M303" s="23">
        <v>54400.000000000226</v>
      </c>
      <c r="N303" s="47">
        <f t="shared" si="25"/>
        <v>54400.000000000226</v>
      </c>
      <c r="O303" s="55">
        <v>40837</v>
      </c>
      <c r="P303" s="54">
        <v>0</v>
      </c>
      <c r="Q303" s="54" t="s">
        <v>65</v>
      </c>
      <c r="R303" s="54">
        <v>163</v>
      </c>
      <c r="S303" s="54" t="s">
        <v>71</v>
      </c>
      <c r="T303" s="54">
        <v>54400</v>
      </c>
      <c r="U303" s="54" t="s">
        <v>67</v>
      </c>
      <c r="V303" s="54" t="s">
        <v>68</v>
      </c>
      <c r="W303" s="54" t="s">
        <v>18</v>
      </c>
      <c r="X303" s="54" t="s">
        <v>20</v>
      </c>
      <c r="Y303" s="49">
        <f t="shared" si="26"/>
        <v>0</v>
      </c>
    </row>
    <row r="304" spans="8:25" x14ac:dyDescent="0.25">
      <c r="H304" s="17">
        <v>40840</v>
      </c>
      <c r="I304" s="18" t="s">
        <v>20</v>
      </c>
      <c r="J304" s="18" t="str">
        <f t="shared" si="22"/>
        <v>NOK</v>
      </c>
      <c r="K304" s="18" t="str">
        <f t="shared" si="23"/>
        <v>40840NOK</v>
      </c>
      <c r="L304" s="18" t="str">
        <f t="shared" si="24"/>
        <v>40840NOK</v>
      </c>
      <c r="M304" s="22">
        <v>-6999.9999999996735</v>
      </c>
      <c r="N304" s="47">
        <f t="shared" si="25"/>
        <v>-6999.9999999996735</v>
      </c>
      <c r="O304" s="55">
        <v>40840</v>
      </c>
      <c r="P304" s="54">
        <v>0</v>
      </c>
      <c r="Q304" s="54" t="s">
        <v>65</v>
      </c>
      <c r="R304" s="54">
        <v>163</v>
      </c>
      <c r="S304" s="54" t="s">
        <v>71</v>
      </c>
      <c r="T304" s="54">
        <v>-7000</v>
      </c>
      <c r="U304" s="54" t="s">
        <v>67</v>
      </c>
      <c r="V304" s="54" t="s">
        <v>68</v>
      </c>
      <c r="W304" s="54" t="s">
        <v>18</v>
      </c>
      <c r="X304" s="54" t="s">
        <v>20</v>
      </c>
      <c r="Y304" s="49">
        <f t="shared" si="26"/>
        <v>0</v>
      </c>
    </row>
    <row r="305" spans="8:25" x14ac:dyDescent="0.25">
      <c r="H305" s="19">
        <v>40841</v>
      </c>
      <c r="I305" s="20" t="s">
        <v>20</v>
      </c>
      <c r="J305" s="18" t="str">
        <f t="shared" si="22"/>
        <v>NOK</v>
      </c>
      <c r="K305" s="18" t="str">
        <f t="shared" si="23"/>
        <v>40841NOK</v>
      </c>
      <c r="L305" s="18" t="str">
        <f t="shared" si="24"/>
        <v>40841NOK</v>
      </c>
      <c r="M305" s="23">
        <v>40199.999999999571</v>
      </c>
      <c r="N305" s="47">
        <f t="shared" si="25"/>
        <v>40199.999999999571</v>
      </c>
      <c r="O305" s="55">
        <v>40841</v>
      </c>
      <c r="P305" s="54">
        <v>0</v>
      </c>
      <c r="Q305" s="54" t="s">
        <v>65</v>
      </c>
      <c r="R305" s="54">
        <v>163</v>
      </c>
      <c r="S305" s="54" t="s">
        <v>71</v>
      </c>
      <c r="T305" s="54">
        <v>40200</v>
      </c>
      <c r="U305" s="54" t="s">
        <v>67</v>
      </c>
      <c r="V305" s="54" t="s">
        <v>68</v>
      </c>
      <c r="W305" s="54" t="s">
        <v>18</v>
      </c>
      <c r="X305" s="54" t="s">
        <v>20</v>
      </c>
      <c r="Y305" s="49">
        <f t="shared" si="26"/>
        <v>0</v>
      </c>
    </row>
    <row r="306" spans="8:25" x14ac:dyDescent="0.25">
      <c r="H306" s="17">
        <v>40842</v>
      </c>
      <c r="I306" s="18" t="s">
        <v>20</v>
      </c>
      <c r="J306" s="18" t="str">
        <f t="shared" si="22"/>
        <v>NOK</v>
      </c>
      <c r="K306" s="18" t="str">
        <f t="shared" si="23"/>
        <v>40842NOK</v>
      </c>
      <c r="L306" s="18" t="str">
        <f t="shared" si="24"/>
        <v>40842NOK</v>
      </c>
      <c r="M306" s="22">
        <v>26699.999999999945</v>
      </c>
      <c r="N306" s="47">
        <f t="shared" si="25"/>
        <v>26699.999999999945</v>
      </c>
      <c r="O306" s="55">
        <v>40842</v>
      </c>
      <c r="P306" s="54">
        <v>0</v>
      </c>
      <c r="Q306" s="54" t="s">
        <v>65</v>
      </c>
      <c r="R306" s="54">
        <v>163</v>
      </c>
      <c r="S306" s="54" t="s">
        <v>71</v>
      </c>
      <c r="T306" s="54">
        <v>26700</v>
      </c>
      <c r="U306" s="54" t="s">
        <v>67</v>
      </c>
      <c r="V306" s="54" t="s">
        <v>68</v>
      </c>
      <c r="W306" s="54" t="s">
        <v>18</v>
      </c>
      <c r="X306" s="54" t="s">
        <v>20</v>
      </c>
      <c r="Y306" s="49">
        <f t="shared" si="26"/>
        <v>0</v>
      </c>
    </row>
    <row r="307" spans="8:25" x14ac:dyDescent="0.25">
      <c r="H307" s="19">
        <v>40843</v>
      </c>
      <c r="I307" s="20" t="s">
        <v>20</v>
      </c>
      <c r="J307" s="18" t="str">
        <f t="shared" si="22"/>
        <v>NOK</v>
      </c>
      <c r="K307" s="18" t="str">
        <f t="shared" si="23"/>
        <v>40843NOK</v>
      </c>
      <c r="L307" s="18" t="str">
        <f t="shared" si="24"/>
        <v>40843NOK</v>
      </c>
      <c r="M307" s="23">
        <v>67899.999999999854</v>
      </c>
      <c r="N307" s="47">
        <f t="shared" si="25"/>
        <v>67899.999999999854</v>
      </c>
      <c r="O307" s="55">
        <v>40843</v>
      </c>
      <c r="P307" s="54">
        <v>0</v>
      </c>
      <c r="Q307" s="54" t="s">
        <v>65</v>
      </c>
      <c r="R307" s="54">
        <v>163</v>
      </c>
      <c r="S307" s="54" t="s">
        <v>71</v>
      </c>
      <c r="T307" s="54">
        <v>67900</v>
      </c>
      <c r="U307" s="54" t="s">
        <v>67</v>
      </c>
      <c r="V307" s="54" t="s">
        <v>68</v>
      </c>
      <c r="W307" s="54" t="s">
        <v>18</v>
      </c>
      <c r="X307" s="54" t="s">
        <v>20</v>
      </c>
      <c r="Y307" s="49">
        <f t="shared" si="26"/>
        <v>0</v>
      </c>
    </row>
    <row r="308" spans="8:25" x14ac:dyDescent="0.25">
      <c r="H308" s="17">
        <v>40844</v>
      </c>
      <c r="I308" s="18" t="s">
        <v>20</v>
      </c>
      <c r="J308" s="18" t="str">
        <f t="shared" si="22"/>
        <v>NOK</v>
      </c>
      <c r="K308" s="18" t="str">
        <f t="shared" si="23"/>
        <v>40844NOK</v>
      </c>
      <c r="L308" s="18" t="str">
        <f t="shared" si="24"/>
        <v>40844NOK</v>
      </c>
      <c r="M308" s="22">
        <v>9000.000000000342</v>
      </c>
      <c r="N308" s="47">
        <f t="shared" si="25"/>
        <v>9000.000000000342</v>
      </c>
      <c r="O308" s="55">
        <v>40844</v>
      </c>
      <c r="P308" s="54">
        <v>0</v>
      </c>
      <c r="Q308" s="54" t="s">
        <v>65</v>
      </c>
      <c r="R308" s="54">
        <v>163</v>
      </c>
      <c r="S308" s="54" t="s">
        <v>71</v>
      </c>
      <c r="T308" s="54">
        <v>9000</v>
      </c>
      <c r="U308" s="54" t="s">
        <v>67</v>
      </c>
      <c r="V308" s="54" t="s">
        <v>68</v>
      </c>
      <c r="W308" s="54" t="s">
        <v>18</v>
      </c>
      <c r="X308" s="54" t="s">
        <v>20</v>
      </c>
      <c r="Y308" s="49">
        <f t="shared" si="26"/>
        <v>0</v>
      </c>
    </row>
    <row r="309" spans="8:25" x14ac:dyDescent="0.25">
      <c r="H309" s="19">
        <v>40847</v>
      </c>
      <c r="I309" s="20" t="s">
        <v>20</v>
      </c>
      <c r="J309" s="18" t="str">
        <f t="shared" si="22"/>
        <v>NOK</v>
      </c>
      <c r="K309" s="18" t="str">
        <f t="shared" si="23"/>
        <v>40847NOK</v>
      </c>
      <c r="L309" s="18" t="str">
        <f t="shared" si="24"/>
        <v>40847NOK</v>
      </c>
      <c r="M309" s="23">
        <v>-78000.000000000291</v>
      </c>
      <c r="N309" s="47">
        <f t="shared" si="25"/>
        <v>-78000.000000000291</v>
      </c>
      <c r="O309" s="55">
        <v>40847</v>
      </c>
      <c r="P309" s="54">
        <v>0</v>
      </c>
      <c r="Q309" s="54" t="s">
        <v>65</v>
      </c>
      <c r="R309" s="54">
        <v>163</v>
      </c>
      <c r="S309" s="54" t="s">
        <v>71</v>
      </c>
      <c r="T309" s="54">
        <v>-78000</v>
      </c>
      <c r="U309" s="54" t="s">
        <v>67</v>
      </c>
      <c r="V309" s="54" t="s">
        <v>68</v>
      </c>
      <c r="W309" s="54" t="s">
        <v>18</v>
      </c>
      <c r="X309" s="54" t="s">
        <v>20</v>
      </c>
      <c r="Y309" s="49">
        <f t="shared" si="26"/>
        <v>0</v>
      </c>
    </row>
    <row r="310" spans="8:25" x14ac:dyDescent="0.25">
      <c r="H310" s="17">
        <v>40848</v>
      </c>
      <c r="I310" s="18" t="s">
        <v>20</v>
      </c>
      <c r="J310" s="18" t="str">
        <f t="shared" si="22"/>
        <v>NOK</v>
      </c>
      <c r="K310" s="18" t="str">
        <f t="shared" si="23"/>
        <v>40848NOK</v>
      </c>
      <c r="L310" s="18" t="str">
        <f t="shared" si="24"/>
        <v>40848NOK</v>
      </c>
      <c r="M310" s="22">
        <v>-163999.99999999971</v>
      </c>
      <c r="N310" s="47">
        <f t="shared" si="25"/>
        <v>-163999.99999999971</v>
      </c>
      <c r="O310" s="55">
        <v>40848</v>
      </c>
      <c r="P310" s="54">
        <v>0</v>
      </c>
      <c r="Q310" s="54" t="s">
        <v>65</v>
      </c>
      <c r="R310" s="54">
        <v>163</v>
      </c>
      <c r="S310" s="54" t="s">
        <v>71</v>
      </c>
      <c r="T310" s="54">
        <v>-164000</v>
      </c>
      <c r="U310" s="54" t="s">
        <v>67</v>
      </c>
      <c r="V310" s="54" t="s">
        <v>68</v>
      </c>
      <c r="W310" s="54" t="s">
        <v>18</v>
      </c>
      <c r="X310" s="54" t="s">
        <v>20</v>
      </c>
      <c r="Y310" s="49">
        <f t="shared" si="26"/>
        <v>0</v>
      </c>
    </row>
    <row r="311" spans="8:25" x14ac:dyDescent="0.25">
      <c r="H311" s="19">
        <v>40849</v>
      </c>
      <c r="I311" s="20" t="s">
        <v>20</v>
      </c>
      <c r="J311" s="18" t="str">
        <f t="shared" si="22"/>
        <v>NOK</v>
      </c>
      <c r="K311" s="18" t="str">
        <f t="shared" si="23"/>
        <v>40849NOK</v>
      </c>
      <c r="L311" s="18" t="str">
        <f t="shared" si="24"/>
        <v>40849NOK</v>
      </c>
      <c r="M311" s="23">
        <v>29900.00000000048</v>
      </c>
      <c r="N311" s="47">
        <f t="shared" si="25"/>
        <v>29900.00000000048</v>
      </c>
      <c r="O311" s="55">
        <v>40849</v>
      </c>
      <c r="P311" s="54">
        <v>0</v>
      </c>
      <c r="Q311" s="54" t="s">
        <v>65</v>
      </c>
      <c r="R311" s="54">
        <v>163</v>
      </c>
      <c r="S311" s="54" t="s">
        <v>71</v>
      </c>
      <c r="T311" s="54">
        <v>29900</v>
      </c>
      <c r="U311" s="54" t="s">
        <v>67</v>
      </c>
      <c r="V311" s="54" t="s">
        <v>68</v>
      </c>
      <c r="W311" s="54" t="s">
        <v>18</v>
      </c>
      <c r="X311" s="54" t="s">
        <v>20</v>
      </c>
      <c r="Y311" s="49">
        <f t="shared" si="26"/>
        <v>0</v>
      </c>
    </row>
    <row r="312" spans="8:25" x14ac:dyDescent="0.25">
      <c r="H312" s="17">
        <v>40850</v>
      </c>
      <c r="I312" s="18" t="s">
        <v>20</v>
      </c>
      <c r="J312" s="18" t="str">
        <f t="shared" si="22"/>
        <v>NOK</v>
      </c>
      <c r="K312" s="18" t="str">
        <f t="shared" si="23"/>
        <v>40850NOK</v>
      </c>
      <c r="L312" s="18" t="str">
        <f t="shared" si="24"/>
        <v>40850NOK</v>
      </c>
      <c r="M312" s="22">
        <v>24699.99999999928</v>
      </c>
      <c r="N312" s="47">
        <f t="shared" si="25"/>
        <v>24699.99999999928</v>
      </c>
      <c r="O312" s="55">
        <v>40850</v>
      </c>
      <c r="P312" s="54">
        <v>0</v>
      </c>
      <c r="Q312" s="54" t="s">
        <v>65</v>
      </c>
      <c r="R312" s="54">
        <v>163</v>
      </c>
      <c r="S312" s="54" t="s">
        <v>71</v>
      </c>
      <c r="T312" s="54">
        <v>24700</v>
      </c>
      <c r="U312" s="54" t="s">
        <v>67</v>
      </c>
      <c r="V312" s="54" t="s">
        <v>68</v>
      </c>
      <c r="W312" s="54" t="s">
        <v>18</v>
      </c>
      <c r="X312" s="54" t="s">
        <v>20</v>
      </c>
      <c r="Y312" s="49">
        <f t="shared" si="26"/>
        <v>0</v>
      </c>
    </row>
    <row r="313" spans="8:25" x14ac:dyDescent="0.25">
      <c r="H313" s="19">
        <v>40851</v>
      </c>
      <c r="I313" s="20" t="s">
        <v>20</v>
      </c>
      <c r="J313" s="18" t="str">
        <f t="shared" si="22"/>
        <v>NOK</v>
      </c>
      <c r="K313" s="18" t="str">
        <f t="shared" si="23"/>
        <v>40851NOK</v>
      </c>
      <c r="L313" s="18" t="str">
        <f t="shared" si="24"/>
        <v>40851NOK</v>
      </c>
      <c r="M313" s="23">
        <v>-42099.999999999585</v>
      </c>
      <c r="N313" s="47">
        <f t="shared" si="25"/>
        <v>-42099.999999999585</v>
      </c>
      <c r="O313" s="55">
        <v>40851</v>
      </c>
      <c r="P313" s="54">
        <v>0</v>
      </c>
      <c r="Q313" s="54" t="s">
        <v>65</v>
      </c>
      <c r="R313" s="54">
        <v>163</v>
      </c>
      <c r="S313" s="54" t="s">
        <v>71</v>
      </c>
      <c r="T313" s="54">
        <v>-42100</v>
      </c>
      <c r="U313" s="54" t="s">
        <v>67</v>
      </c>
      <c r="V313" s="54" t="s">
        <v>68</v>
      </c>
      <c r="W313" s="54" t="s">
        <v>18</v>
      </c>
      <c r="X313" s="54" t="s">
        <v>20</v>
      </c>
      <c r="Y313" s="49">
        <f t="shared" si="26"/>
        <v>0</v>
      </c>
    </row>
    <row r="314" spans="8:25" x14ac:dyDescent="0.25">
      <c r="H314" s="17">
        <v>40854</v>
      </c>
      <c r="I314" s="18" t="s">
        <v>20</v>
      </c>
      <c r="J314" s="18" t="str">
        <f t="shared" si="22"/>
        <v>NOK</v>
      </c>
      <c r="K314" s="18" t="str">
        <f t="shared" si="23"/>
        <v>40854NOK</v>
      </c>
      <c r="L314" s="18" t="str">
        <f t="shared" si="24"/>
        <v>40854NOK</v>
      </c>
      <c r="M314" s="22">
        <v>44900.00000000016</v>
      </c>
      <c r="N314" s="47">
        <f t="shared" si="25"/>
        <v>44900.00000000016</v>
      </c>
      <c r="O314" s="55">
        <v>40854</v>
      </c>
      <c r="P314" s="54">
        <v>0</v>
      </c>
      <c r="Q314" s="54" t="s">
        <v>65</v>
      </c>
      <c r="R314" s="54">
        <v>163</v>
      </c>
      <c r="S314" s="54" t="s">
        <v>71</v>
      </c>
      <c r="T314" s="54">
        <v>44900</v>
      </c>
      <c r="U314" s="54" t="s">
        <v>67</v>
      </c>
      <c r="V314" s="54" t="s">
        <v>68</v>
      </c>
      <c r="W314" s="54" t="s">
        <v>18</v>
      </c>
      <c r="X314" s="54" t="s">
        <v>20</v>
      </c>
      <c r="Y314" s="49">
        <f t="shared" si="26"/>
        <v>0</v>
      </c>
    </row>
    <row r="315" spans="8:25" x14ac:dyDescent="0.25">
      <c r="H315" s="19">
        <v>40855</v>
      </c>
      <c r="I315" s="20" t="s">
        <v>20</v>
      </c>
      <c r="J315" s="18" t="str">
        <f t="shared" si="22"/>
        <v>NOK</v>
      </c>
      <c r="K315" s="18" t="str">
        <f t="shared" si="23"/>
        <v>40855NOK</v>
      </c>
      <c r="L315" s="18" t="str">
        <f t="shared" si="24"/>
        <v>40855NOK</v>
      </c>
      <c r="M315" s="23">
        <v>5300.0000000000828</v>
      </c>
      <c r="N315" s="47">
        <f t="shared" si="25"/>
        <v>5300.0000000000828</v>
      </c>
      <c r="O315" s="55">
        <v>40855</v>
      </c>
      <c r="P315" s="54">
        <v>0</v>
      </c>
      <c r="Q315" s="54" t="s">
        <v>65</v>
      </c>
      <c r="R315" s="54">
        <v>163</v>
      </c>
      <c r="S315" s="54" t="s">
        <v>71</v>
      </c>
      <c r="T315" s="54">
        <v>5300</v>
      </c>
      <c r="U315" s="54" t="s">
        <v>67</v>
      </c>
      <c r="V315" s="54" t="s">
        <v>68</v>
      </c>
      <c r="W315" s="54" t="s">
        <v>18</v>
      </c>
      <c r="X315" s="54" t="s">
        <v>20</v>
      </c>
      <c r="Y315" s="49">
        <f t="shared" si="26"/>
        <v>0</v>
      </c>
    </row>
    <row r="316" spans="8:25" x14ac:dyDescent="0.25">
      <c r="H316" s="17">
        <v>40856</v>
      </c>
      <c r="I316" s="18" t="s">
        <v>20</v>
      </c>
      <c r="J316" s="18" t="str">
        <f t="shared" si="22"/>
        <v>NOK</v>
      </c>
      <c r="K316" s="18" t="str">
        <f t="shared" si="23"/>
        <v>40856NOK</v>
      </c>
      <c r="L316" s="18" t="str">
        <f t="shared" si="24"/>
        <v>40856NOK</v>
      </c>
      <c r="M316" s="22">
        <v>-146200.00000000032</v>
      </c>
      <c r="N316" s="47">
        <f t="shared" si="25"/>
        <v>-146200.00000000032</v>
      </c>
      <c r="O316" s="55">
        <v>40856</v>
      </c>
      <c r="P316" s="54">
        <v>0</v>
      </c>
      <c r="Q316" s="54" t="s">
        <v>65</v>
      </c>
      <c r="R316" s="54">
        <v>163</v>
      </c>
      <c r="S316" s="54" t="s">
        <v>71</v>
      </c>
      <c r="T316" s="54">
        <v>-146200</v>
      </c>
      <c r="U316" s="54" t="s">
        <v>67</v>
      </c>
      <c r="V316" s="54" t="s">
        <v>68</v>
      </c>
      <c r="W316" s="54" t="s">
        <v>18</v>
      </c>
      <c r="X316" s="54" t="s">
        <v>20</v>
      </c>
      <c r="Y316" s="49">
        <f t="shared" si="26"/>
        <v>0</v>
      </c>
    </row>
    <row r="317" spans="8:25" x14ac:dyDescent="0.25">
      <c r="H317" s="19">
        <v>40857</v>
      </c>
      <c r="I317" s="20" t="s">
        <v>20</v>
      </c>
      <c r="J317" s="18" t="str">
        <f t="shared" si="22"/>
        <v>NOK</v>
      </c>
      <c r="K317" s="18" t="str">
        <f t="shared" si="23"/>
        <v>40857NOK</v>
      </c>
      <c r="L317" s="18" t="str">
        <f t="shared" si="24"/>
        <v>40857NOK</v>
      </c>
      <c r="M317" s="23">
        <v>39799.999999999614</v>
      </c>
      <c r="N317" s="47">
        <f t="shared" si="25"/>
        <v>39799.999999999614</v>
      </c>
      <c r="O317" s="55">
        <v>40857</v>
      </c>
      <c r="P317" s="54">
        <v>0</v>
      </c>
      <c r="Q317" s="54" t="s">
        <v>65</v>
      </c>
      <c r="R317" s="54">
        <v>163</v>
      </c>
      <c r="S317" s="54" t="s">
        <v>71</v>
      </c>
      <c r="T317" s="54">
        <v>39800</v>
      </c>
      <c r="U317" s="54" t="s">
        <v>67</v>
      </c>
      <c r="V317" s="54" t="s">
        <v>68</v>
      </c>
      <c r="W317" s="54" t="s">
        <v>18</v>
      </c>
      <c r="X317" s="54" t="s">
        <v>20</v>
      </c>
      <c r="Y317" s="49">
        <f t="shared" si="26"/>
        <v>0</v>
      </c>
    </row>
    <row r="318" spans="8:25" x14ac:dyDescent="0.25">
      <c r="H318" s="17">
        <v>40858</v>
      </c>
      <c r="I318" s="18" t="s">
        <v>20</v>
      </c>
      <c r="J318" s="18" t="str">
        <f t="shared" si="22"/>
        <v>NOK</v>
      </c>
      <c r="K318" s="18" t="str">
        <f t="shared" si="23"/>
        <v>40858NOK</v>
      </c>
      <c r="L318" s="18" t="str">
        <f t="shared" si="24"/>
        <v>40858NOK</v>
      </c>
      <c r="M318" s="22">
        <v>46000.000000000262</v>
      </c>
      <c r="N318" s="47">
        <f t="shared" si="25"/>
        <v>46000.000000000262</v>
      </c>
      <c r="O318" s="55">
        <v>40858</v>
      </c>
      <c r="P318" s="54">
        <v>0</v>
      </c>
      <c r="Q318" s="54" t="s">
        <v>65</v>
      </c>
      <c r="R318" s="54">
        <v>163</v>
      </c>
      <c r="S318" s="54" t="s">
        <v>71</v>
      </c>
      <c r="T318" s="54">
        <v>46000</v>
      </c>
      <c r="U318" s="54" t="s">
        <v>67</v>
      </c>
      <c r="V318" s="54" t="s">
        <v>68</v>
      </c>
      <c r="W318" s="54" t="s">
        <v>18</v>
      </c>
      <c r="X318" s="54" t="s">
        <v>20</v>
      </c>
      <c r="Y318" s="49">
        <f t="shared" si="26"/>
        <v>0</v>
      </c>
    </row>
    <row r="319" spans="8:25" x14ac:dyDescent="0.25">
      <c r="H319" s="19">
        <v>40861</v>
      </c>
      <c r="I319" s="20" t="s">
        <v>20</v>
      </c>
      <c r="J319" s="18" t="str">
        <f t="shared" si="22"/>
        <v>NOK</v>
      </c>
      <c r="K319" s="18" t="str">
        <f t="shared" si="23"/>
        <v>40861NOK</v>
      </c>
      <c r="L319" s="18" t="str">
        <f t="shared" si="24"/>
        <v>40861NOK</v>
      </c>
      <c r="M319" s="23">
        <v>-26899.99999999948</v>
      </c>
      <c r="N319" s="47">
        <f t="shared" si="25"/>
        <v>-26899.99999999948</v>
      </c>
      <c r="O319" s="55">
        <v>40861</v>
      </c>
      <c r="P319" s="54">
        <v>0</v>
      </c>
      <c r="Q319" s="54" t="s">
        <v>69</v>
      </c>
      <c r="R319" s="54">
        <v>163</v>
      </c>
      <c r="S319" s="54" t="s">
        <v>71</v>
      </c>
      <c r="T319" s="54">
        <v>-26900</v>
      </c>
      <c r="U319" s="54" t="s">
        <v>67</v>
      </c>
      <c r="V319" s="54" t="s">
        <v>68</v>
      </c>
      <c r="W319" s="54" t="s">
        <v>18</v>
      </c>
      <c r="X319" s="54" t="s">
        <v>20</v>
      </c>
      <c r="Y319" s="49">
        <f t="shared" si="26"/>
        <v>0</v>
      </c>
    </row>
    <row r="320" spans="8:25" x14ac:dyDescent="0.25">
      <c r="H320" s="17">
        <v>40819</v>
      </c>
      <c r="I320" s="18" t="s">
        <v>8</v>
      </c>
      <c r="J320" s="18" t="str">
        <f t="shared" si="22"/>
        <v>NOK</v>
      </c>
      <c r="K320" s="18" t="str">
        <f t="shared" si="23"/>
        <v>40819NOK</v>
      </c>
      <c r="L320" s="18" t="str">
        <f t="shared" si="24"/>
        <v>40819NOK</v>
      </c>
      <c r="M320" s="22">
        <v>-1255199.9999999995</v>
      </c>
      <c r="N320" s="47">
        <f t="shared" si="25"/>
        <v>-1255199.9999999995</v>
      </c>
      <c r="O320" s="55">
        <v>40819</v>
      </c>
      <c r="P320" s="54">
        <v>0</v>
      </c>
      <c r="Q320" s="54" t="s">
        <v>65</v>
      </c>
      <c r="R320" s="54">
        <v>163</v>
      </c>
      <c r="S320" s="54" t="s">
        <v>71</v>
      </c>
      <c r="T320" s="54">
        <v>-1255200</v>
      </c>
      <c r="U320" s="54" t="s">
        <v>67</v>
      </c>
      <c r="V320" s="54" t="s">
        <v>68</v>
      </c>
      <c r="W320" s="54" t="s">
        <v>7</v>
      </c>
      <c r="X320" s="54" t="s">
        <v>8</v>
      </c>
      <c r="Y320" s="49">
        <f t="shared" si="26"/>
        <v>0</v>
      </c>
    </row>
    <row r="321" spans="8:25" x14ac:dyDescent="0.25">
      <c r="H321" s="19">
        <v>40820</v>
      </c>
      <c r="I321" s="20" t="s">
        <v>8</v>
      </c>
      <c r="J321" s="18" t="str">
        <f t="shared" si="22"/>
        <v>NOK</v>
      </c>
      <c r="K321" s="18" t="str">
        <f t="shared" si="23"/>
        <v>40820NOK</v>
      </c>
      <c r="L321" s="18" t="str">
        <f t="shared" si="24"/>
        <v>40820NOK</v>
      </c>
      <c r="M321" s="23">
        <v>88400.000000000029</v>
      </c>
      <c r="N321" s="47">
        <f t="shared" si="25"/>
        <v>88400.000000000029</v>
      </c>
      <c r="O321" s="55">
        <v>40820</v>
      </c>
      <c r="P321" s="54">
        <v>0</v>
      </c>
      <c r="Q321" s="54" t="s">
        <v>65</v>
      </c>
      <c r="R321" s="54">
        <v>163</v>
      </c>
      <c r="S321" s="54" t="s">
        <v>71</v>
      </c>
      <c r="T321" s="54">
        <v>88400</v>
      </c>
      <c r="U321" s="54" t="s">
        <v>67</v>
      </c>
      <c r="V321" s="54" t="s">
        <v>68</v>
      </c>
      <c r="W321" s="54" t="s">
        <v>7</v>
      </c>
      <c r="X321" s="54" t="s">
        <v>8</v>
      </c>
      <c r="Y321" s="49">
        <f t="shared" si="26"/>
        <v>0</v>
      </c>
    </row>
    <row r="322" spans="8:25" x14ac:dyDescent="0.25">
      <c r="H322" s="17">
        <v>40821</v>
      </c>
      <c r="I322" s="18" t="s">
        <v>8</v>
      </c>
      <c r="J322" s="18" t="str">
        <f t="shared" si="22"/>
        <v>NOK</v>
      </c>
      <c r="K322" s="18" t="str">
        <f t="shared" si="23"/>
        <v>40821NOK</v>
      </c>
      <c r="L322" s="18" t="str">
        <f t="shared" si="24"/>
        <v>40821NOK</v>
      </c>
      <c r="M322" s="22">
        <v>-80799.999999999985</v>
      </c>
      <c r="N322" s="47">
        <f t="shared" si="25"/>
        <v>-80799.999999999985</v>
      </c>
      <c r="O322" s="55">
        <v>40821</v>
      </c>
      <c r="P322" s="54">
        <v>0</v>
      </c>
      <c r="Q322" s="54" t="s">
        <v>65</v>
      </c>
      <c r="R322" s="54">
        <v>163</v>
      </c>
      <c r="S322" s="54" t="s">
        <v>71</v>
      </c>
      <c r="T322" s="54">
        <v>-80800</v>
      </c>
      <c r="U322" s="54" t="s">
        <v>67</v>
      </c>
      <c r="V322" s="54" t="s">
        <v>68</v>
      </c>
      <c r="W322" s="54" t="s">
        <v>7</v>
      </c>
      <c r="X322" s="54" t="s">
        <v>8</v>
      </c>
      <c r="Y322" s="49">
        <f t="shared" si="26"/>
        <v>0</v>
      </c>
    </row>
    <row r="323" spans="8:25" x14ac:dyDescent="0.25">
      <c r="H323" s="19">
        <v>40822</v>
      </c>
      <c r="I323" s="20" t="s">
        <v>8</v>
      </c>
      <c r="J323" s="18" t="str">
        <f t="shared" ref="J323:J375" si="27">MID(I323,21,3)</f>
        <v>NOK</v>
      </c>
      <c r="K323" s="18" t="str">
        <f t="shared" ref="K323:K375" si="28">H323&amp;J323</f>
        <v>40822NOK</v>
      </c>
      <c r="L323" s="18" t="str">
        <f t="shared" ref="L323:L375" si="29">H323&amp;"NOK"</f>
        <v>40822NOK</v>
      </c>
      <c r="M323" s="23">
        <v>15899.99999999936</v>
      </c>
      <c r="N323" s="47">
        <f t="shared" ref="N323:N375" si="30">VLOOKUP(K323,$A$1:$D$91,4,FALSE)*M323/VLOOKUP(L323,$A$1:$D$91,4,FALSE)</f>
        <v>15899.99999999936</v>
      </c>
      <c r="O323" s="55">
        <v>40822</v>
      </c>
      <c r="P323" s="54">
        <v>0</v>
      </c>
      <c r="Q323" s="54" t="s">
        <v>65</v>
      </c>
      <c r="R323" s="54">
        <v>163</v>
      </c>
      <c r="S323" s="54" t="s">
        <v>71</v>
      </c>
      <c r="T323" s="54">
        <v>15900</v>
      </c>
      <c r="U323" s="54" t="s">
        <v>67</v>
      </c>
      <c r="V323" s="54" t="s">
        <v>68</v>
      </c>
      <c r="W323" s="54" t="s">
        <v>7</v>
      </c>
      <c r="X323" s="54" t="s">
        <v>8</v>
      </c>
      <c r="Y323" s="49">
        <f t="shared" ref="Y323:Y375" si="31">ROUND(N323/T323-1,8)</f>
        <v>0</v>
      </c>
    </row>
    <row r="324" spans="8:25" x14ac:dyDescent="0.25">
      <c r="H324" s="17">
        <v>40823</v>
      </c>
      <c r="I324" s="18" t="s">
        <v>8</v>
      </c>
      <c r="J324" s="18" t="str">
        <f t="shared" si="27"/>
        <v>NOK</v>
      </c>
      <c r="K324" s="18" t="str">
        <f t="shared" si="28"/>
        <v>40823NOK</v>
      </c>
      <c r="L324" s="18" t="str">
        <f t="shared" si="29"/>
        <v>40823NOK</v>
      </c>
      <c r="M324" s="22">
        <v>-91599.99999999968</v>
      </c>
      <c r="N324" s="47">
        <f t="shared" si="30"/>
        <v>-91599.99999999968</v>
      </c>
      <c r="O324" s="55">
        <v>40823</v>
      </c>
      <c r="P324" s="54">
        <v>0</v>
      </c>
      <c r="Q324" s="54" t="s">
        <v>65</v>
      </c>
      <c r="R324" s="54">
        <v>163</v>
      </c>
      <c r="S324" s="54" t="s">
        <v>71</v>
      </c>
      <c r="T324" s="54">
        <v>-91600</v>
      </c>
      <c r="U324" s="54" t="s">
        <v>67</v>
      </c>
      <c r="V324" s="54" t="s">
        <v>68</v>
      </c>
      <c r="W324" s="54" t="s">
        <v>7</v>
      </c>
      <c r="X324" s="54" t="s">
        <v>8</v>
      </c>
      <c r="Y324" s="49">
        <f t="shared" si="31"/>
        <v>0</v>
      </c>
    </row>
    <row r="325" spans="8:25" x14ac:dyDescent="0.25">
      <c r="H325" s="19">
        <v>40827</v>
      </c>
      <c r="I325" s="20" t="s">
        <v>8</v>
      </c>
      <c r="J325" s="18" t="str">
        <f t="shared" si="27"/>
        <v>NOK</v>
      </c>
      <c r="K325" s="18" t="str">
        <f t="shared" si="28"/>
        <v>40827NOK</v>
      </c>
      <c r="L325" s="18" t="str">
        <f t="shared" si="29"/>
        <v>40827NOK</v>
      </c>
      <c r="M325" s="23">
        <v>-76900.000000000189</v>
      </c>
      <c r="N325" s="47">
        <f t="shared" si="30"/>
        <v>-76900.000000000189</v>
      </c>
      <c r="O325" s="55">
        <v>40827</v>
      </c>
      <c r="P325" s="54">
        <v>0</v>
      </c>
      <c r="Q325" s="54" t="s">
        <v>65</v>
      </c>
      <c r="R325" s="54">
        <v>163</v>
      </c>
      <c r="S325" s="54" t="s">
        <v>71</v>
      </c>
      <c r="T325" s="54">
        <v>-76900</v>
      </c>
      <c r="U325" s="54" t="s">
        <v>67</v>
      </c>
      <c r="V325" s="54" t="s">
        <v>68</v>
      </c>
      <c r="W325" s="54" t="s">
        <v>7</v>
      </c>
      <c r="X325" s="54" t="s">
        <v>8</v>
      </c>
      <c r="Y325" s="49">
        <f t="shared" si="31"/>
        <v>0</v>
      </c>
    </row>
    <row r="326" spans="8:25" x14ac:dyDescent="0.25">
      <c r="H326" s="17">
        <v>40828</v>
      </c>
      <c r="I326" s="18" t="s">
        <v>8</v>
      </c>
      <c r="J326" s="18" t="str">
        <f t="shared" si="27"/>
        <v>NOK</v>
      </c>
      <c r="K326" s="18" t="str">
        <f t="shared" si="28"/>
        <v>40828NOK</v>
      </c>
      <c r="L326" s="18" t="str">
        <f t="shared" si="29"/>
        <v>40828NOK</v>
      </c>
      <c r="M326" s="22">
        <v>-72999.999999999505</v>
      </c>
      <c r="N326" s="47">
        <f t="shared" si="30"/>
        <v>-72999.999999999505</v>
      </c>
      <c r="O326" s="55">
        <v>40828</v>
      </c>
      <c r="P326" s="54">
        <v>0</v>
      </c>
      <c r="Q326" s="54" t="s">
        <v>65</v>
      </c>
      <c r="R326" s="54">
        <v>163</v>
      </c>
      <c r="S326" s="54" t="s">
        <v>71</v>
      </c>
      <c r="T326" s="54">
        <v>-73000</v>
      </c>
      <c r="U326" s="54" t="s">
        <v>67</v>
      </c>
      <c r="V326" s="54" t="s">
        <v>68</v>
      </c>
      <c r="W326" s="54" t="s">
        <v>7</v>
      </c>
      <c r="X326" s="54" t="s">
        <v>8</v>
      </c>
      <c r="Y326" s="49">
        <f t="shared" si="31"/>
        <v>0</v>
      </c>
    </row>
    <row r="327" spans="8:25" x14ac:dyDescent="0.25">
      <c r="H327" s="19">
        <v>40829</v>
      </c>
      <c r="I327" s="20" t="s">
        <v>8</v>
      </c>
      <c r="J327" s="18" t="str">
        <f t="shared" si="27"/>
        <v>NOK</v>
      </c>
      <c r="K327" s="18" t="str">
        <f t="shared" si="28"/>
        <v>40829NOK</v>
      </c>
      <c r="L327" s="18" t="str">
        <f t="shared" si="29"/>
        <v>40829NOK</v>
      </c>
      <c r="M327" s="23">
        <v>3299.9999999994143</v>
      </c>
      <c r="N327" s="47">
        <f t="shared" si="30"/>
        <v>3299.9999999994143</v>
      </c>
      <c r="O327" s="55">
        <v>40829</v>
      </c>
      <c r="P327" s="54">
        <v>0</v>
      </c>
      <c r="Q327" s="54" t="s">
        <v>65</v>
      </c>
      <c r="R327" s="54">
        <v>163</v>
      </c>
      <c r="S327" s="54" t="s">
        <v>71</v>
      </c>
      <c r="T327" s="54">
        <v>3300</v>
      </c>
      <c r="U327" s="54" t="s">
        <v>67</v>
      </c>
      <c r="V327" s="54" t="s">
        <v>68</v>
      </c>
      <c r="W327" s="54" t="s">
        <v>7</v>
      </c>
      <c r="X327" s="54" t="s">
        <v>8</v>
      </c>
      <c r="Y327" s="49">
        <f t="shared" si="31"/>
        <v>0</v>
      </c>
    </row>
    <row r="328" spans="8:25" x14ac:dyDescent="0.25">
      <c r="H328" s="17">
        <v>40830</v>
      </c>
      <c r="I328" s="18" t="s">
        <v>8</v>
      </c>
      <c r="J328" s="18" t="str">
        <f t="shared" si="27"/>
        <v>NOK</v>
      </c>
      <c r="K328" s="18" t="str">
        <f t="shared" si="28"/>
        <v>40830NOK</v>
      </c>
      <c r="L328" s="18" t="str">
        <f t="shared" si="29"/>
        <v>40830NOK</v>
      </c>
      <c r="M328" s="22">
        <v>-71699.999999999869</v>
      </c>
      <c r="N328" s="47">
        <f t="shared" si="30"/>
        <v>-71699.999999999869</v>
      </c>
      <c r="O328" s="55">
        <v>40830</v>
      </c>
      <c r="P328" s="54">
        <v>0</v>
      </c>
      <c r="Q328" s="54" t="s">
        <v>65</v>
      </c>
      <c r="R328" s="54">
        <v>163</v>
      </c>
      <c r="S328" s="54" t="s">
        <v>71</v>
      </c>
      <c r="T328" s="54">
        <v>-71700</v>
      </c>
      <c r="U328" s="54" t="s">
        <v>67</v>
      </c>
      <c r="V328" s="54" t="s">
        <v>68</v>
      </c>
      <c r="W328" s="54" t="s">
        <v>7</v>
      </c>
      <c r="X328" s="54" t="s">
        <v>8</v>
      </c>
      <c r="Y328" s="49">
        <f t="shared" si="31"/>
        <v>0</v>
      </c>
    </row>
    <row r="329" spans="8:25" x14ac:dyDescent="0.25">
      <c r="H329" s="19">
        <v>40833</v>
      </c>
      <c r="I329" s="20" t="s">
        <v>8</v>
      </c>
      <c r="J329" s="18" t="str">
        <f t="shared" si="27"/>
        <v>NOK</v>
      </c>
      <c r="K329" s="18" t="str">
        <f t="shared" si="28"/>
        <v>40833NOK</v>
      </c>
      <c r="L329" s="18" t="str">
        <f t="shared" si="29"/>
        <v>40833NOK</v>
      </c>
      <c r="M329" s="23">
        <v>28900.000000000149</v>
      </c>
      <c r="N329" s="47">
        <f t="shared" si="30"/>
        <v>28900.000000000149</v>
      </c>
      <c r="O329" s="55">
        <v>40833</v>
      </c>
      <c r="P329" s="54">
        <v>0</v>
      </c>
      <c r="Q329" s="54" t="s">
        <v>65</v>
      </c>
      <c r="R329" s="54">
        <v>163</v>
      </c>
      <c r="S329" s="54" t="s">
        <v>71</v>
      </c>
      <c r="T329" s="54">
        <v>28900</v>
      </c>
      <c r="U329" s="54" t="s">
        <v>67</v>
      </c>
      <c r="V329" s="54" t="s">
        <v>68</v>
      </c>
      <c r="W329" s="54" t="s">
        <v>7</v>
      </c>
      <c r="X329" s="54" t="s">
        <v>8</v>
      </c>
      <c r="Y329" s="49">
        <f t="shared" si="31"/>
        <v>0</v>
      </c>
    </row>
    <row r="330" spans="8:25" x14ac:dyDescent="0.25">
      <c r="H330" s="17">
        <v>40835</v>
      </c>
      <c r="I330" s="18" t="s">
        <v>8</v>
      </c>
      <c r="J330" s="18" t="str">
        <f t="shared" si="27"/>
        <v>NOK</v>
      </c>
      <c r="K330" s="18" t="str">
        <f t="shared" si="28"/>
        <v>40835NOK</v>
      </c>
      <c r="L330" s="18" t="str">
        <f t="shared" si="29"/>
        <v>40835NOK</v>
      </c>
      <c r="M330" s="22">
        <v>-10298.252467140555</v>
      </c>
      <c r="N330" s="47">
        <f t="shared" si="30"/>
        <v>-10298.252467140555</v>
      </c>
      <c r="O330" s="55">
        <v>40835</v>
      </c>
      <c r="P330" s="54">
        <v>0</v>
      </c>
      <c r="Q330" s="54" t="s">
        <v>65</v>
      </c>
      <c r="R330" s="54">
        <v>163</v>
      </c>
      <c r="S330" s="54" t="s">
        <v>71</v>
      </c>
      <c r="T330" s="54">
        <v>-10298.252467140601</v>
      </c>
      <c r="U330" s="54" t="s">
        <v>67</v>
      </c>
      <c r="V330" s="54" t="s">
        <v>68</v>
      </c>
      <c r="W330" s="54" t="s">
        <v>7</v>
      </c>
      <c r="X330" s="54" t="s">
        <v>8</v>
      </c>
      <c r="Y330" s="49">
        <f t="shared" si="31"/>
        <v>0</v>
      </c>
    </row>
    <row r="331" spans="8:25" x14ac:dyDescent="0.25">
      <c r="H331" s="19">
        <v>40827</v>
      </c>
      <c r="I331" s="20" t="s">
        <v>9</v>
      </c>
      <c r="J331" s="18" t="str">
        <f t="shared" si="27"/>
        <v>NOK</v>
      </c>
      <c r="K331" s="18" t="str">
        <f t="shared" si="28"/>
        <v>40827NOK</v>
      </c>
      <c r="L331" s="18" t="str">
        <f t="shared" si="29"/>
        <v>40827NOK</v>
      </c>
      <c r="M331" s="23">
        <v>2400200.0000000009</v>
      </c>
      <c r="N331" s="47">
        <f t="shared" si="30"/>
        <v>2400200.0000000009</v>
      </c>
      <c r="O331" s="55">
        <v>40827</v>
      </c>
      <c r="P331" s="54">
        <v>0</v>
      </c>
      <c r="Q331" s="54" t="s">
        <v>65</v>
      </c>
      <c r="R331" s="54">
        <v>163</v>
      </c>
      <c r="S331" s="54" t="s">
        <v>71</v>
      </c>
      <c r="T331" s="54">
        <v>2400200</v>
      </c>
      <c r="U331" s="54" t="s">
        <v>67</v>
      </c>
      <c r="V331" s="54" t="s">
        <v>68</v>
      </c>
      <c r="W331" s="54" t="s">
        <v>7</v>
      </c>
      <c r="X331" s="54" t="s">
        <v>9</v>
      </c>
      <c r="Y331" s="49">
        <f t="shared" si="31"/>
        <v>0</v>
      </c>
    </row>
    <row r="332" spans="8:25" x14ac:dyDescent="0.25">
      <c r="H332" s="17">
        <v>40828</v>
      </c>
      <c r="I332" s="18" t="s">
        <v>9</v>
      </c>
      <c r="J332" s="18" t="str">
        <f t="shared" si="27"/>
        <v>NOK</v>
      </c>
      <c r="K332" s="18" t="str">
        <f t="shared" si="28"/>
        <v>40828NOK</v>
      </c>
      <c r="L332" s="18" t="str">
        <f t="shared" si="29"/>
        <v>40828NOK</v>
      </c>
      <c r="M332" s="22">
        <v>72999.999999999505</v>
      </c>
      <c r="N332" s="47">
        <f t="shared" si="30"/>
        <v>72999.999999999505</v>
      </c>
      <c r="O332" s="55">
        <v>40828</v>
      </c>
      <c r="P332" s="54">
        <v>0</v>
      </c>
      <c r="Q332" s="54" t="s">
        <v>65</v>
      </c>
      <c r="R332" s="54">
        <v>163</v>
      </c>
      <c r="S332" s="54" t="s">
        <v>71</v>
      </c>
      <c r="T332" s="54">
        <v>73000</v>
      </c>
      <c r="U332" s="54" t="s">
        <v>67</v>
      </c>
      <c r="V332" s="54" t="s">
        <v>68</v>
      </c>
      <c r="W332" s="54" t="s">
        <v>7</v>
      </c>
      <c r="X332" s="54" t="s">
        <v>9</v>
      </c>
      <c r="Y332" s="49">
        <f t="shared" si="31"/>
        <v>0</v>
      </c>
    </row>
    <row r="333" spans="8:25" x14ac:dyDescent="0.25">
      <c r="H333" s="19">
        <v>40829</v>
      </c>
      <c r="I333" s="20" t="s">
        <v>9</v>
      </c>
      <c r="J333" s="18" t="str">
        <f t="shared" si="27"/>
        <v>NOK</v>
      </c>
      <c r="K333" s="18" t="str">
        <f t="shared" si="28"/>
        <v>40829NOK</v>
      </c>
      <c r="L333" s="18" t="str">
        <f t="shared" si="29"/>
        <v>40829NOK</v>
      </c>
      <c r="M333" s="23">
        <v>-3299.9999999994143</v>
      </c>
      <c r="N333" s="47">
        <f t="shared" si="30"/>
        <v>-3299.9999999994143</v>
      </c>
      <c r="O333" s="55">
        <v>40829</v>
      </c>
      <c r="P333" s="54">
        <v>0</v>
      </c>
      <c r="Q333" s="54" t="s">
        <v>65</v>
      </c>
      <c r="R333" s="54">
        <v>163</v>
      </c>
      <c r="S333" s="54" t="s">
        <v>71</v>
      </c>
      <c r="T333" s="54">
        <v>-3300</v>
      </c>
      <c r="U333" s="54" t="s">
        <v>67</v>
      </c>
      <c r="V333" s="54" t="s">
        <v>68</v>
      </c>
      <c r="W333" s="54" t="s">
        <v>7</v>
      </c>
      <c r="X333" s="54" t="s">
        <v>9</v>
      </c>
      <c r="Y333" s="49">
        <f t="shared" si="31"/>
        <v>0</v>
      </c>
    </row>
    <row r="334" spans="8:25" x14ac:dyDescent="0.25">
      <c r="H334" s="17">
        <v>40830</v>
      </c>
      <c r="I334" s="18" t="s">
        <v>9</v>
      </c>
      <c r="J334" s="18" t="str">
        <f t="shared" si="27"/>
        <v>NOK</v>
      </c>
      <c r="K334" s="18" t="str">
        <f t="shared" si="28"/>
        <v>40830NOK</v>
      </c>
      <c r="L334" s="18" t="str">
        <f t="shared" si="29"/>
        <v>40830NOK</v>
      </c>
      <c r="M334" s="22">
        <v>71699.999999999869</v>
      </c>
      <c r="N334" s="47">
        <f t="shared" si="30"/>
        <v>71699.999999999869</v>
      </c>
      <c r="O334" s="55">
        <v>40830</v>
      </c>
      <c r="P334" s="54">
        <v>0</v>
      </c>
      <c r="Q334" s="54" t="s">
        <v>65</v>
      </c>
      <c r="R334" s="54">
        <v>163</v>
      </c>
      <c r="S334" s="54" t="s">
        <v>71</v>
      </c>
      <c r="T334" s="54">
        <v>71700</v>
      </c>
      <c r="U334" s="54" t="s">
        <v>67</v>
      </c>
      <c r="V334" s="54" t="s">
        <v>68</v>
      </c>
      <c r="W334" s="54" t="s">
        <v>7</v>
      </c>
      <c r="X334" s="54" t="s">
        <v>9</v>
      </c>
      <c r="Y334" s="49">
        <f t="shared" si="31"/>
        <v>0</v>
      </c>
    </row>
    <row r="335" spans="8:25" x14ac:dyDescent="0.25">
      <c r="H335" s="19">
        <v>40833</v>
      </c>
      <c r="I335" s="20" t="s">
        <v>9</v>
      </c>
      <c r="J335" s="18" t="str">
        <f t="shared" si="27"/>
        <v>NOK</v>
      </c>
      <c r="K335" s="18" t="str">
        <f t="shared" si="28"/>
        <v>40833NOK</v>
      </c>
      <c r="L335" s="18" t="str">
        <f t="shared" si="29"/>
        <v>40833NOK</v>
      </c>
      <c r="M335" s="23">
        <v>-28900.000000000149</v>
      </c>
      <c r="N335" s="47">
        <f t="shared" si="30"/>
        <v>-28900.000000000149</v>
      </c>
      <c r="O335" s="55">
        <v>40833</v>
      </c>
      <c r="P335" s="54">
        <v>0</v>
      </c>
      <c r="Q335" s="54" t="s">
        <v>65</v>
      </c>
      <c r="R335" s="54">
        <v>163</v>
      </c>
      <c r="S335" s="54" t="s">
        <v>71</v>
      </c>
      <c r="T335" s="54">
        <v>-28900</v>
      </c>
      <c r="U335" s="54" t="s">
        <v>67</v>
      </c>
      <c r="V335" s="54" t="s">
        <v>68</v>
      </c>
      <c r="W335" s="54" t="s">
        <v>7</v>
      </c>
      <c r="X335" s="54" t="s">
        <v>9</v>
      </c>
      <c r="Y335" s="49">
        <f t="shared" si="31"/>
        <v>0</v>
      </c>
    </row>
    <row r="336" spans="8:25" x14ac:dyDescent="0.25">
      <c r="H336" s="17">
        <v>40835</v>
      </c>
      <c r="I336" s="18" t="s">
        <v>9</v>
      </c>
      <c r="J336" s="18" t="str">
        <f t="shared" si="27"/>
        <v>NOK</v>
      </c>
      <c r="K336" s="18" t="str">
        <f t="shared" si="28"/>
        <v>40835NOK</v>
      </c>
      <c r="L336" s="18" t="str">
        <f t="shared" si="29"/>
        <v>40835NOK</v>
      </c>
      <c r="M336" s="22">
        <v>10298.252467140555</v>
      </c>
      <c r="N336" s="47">
        <f t="shared" si="30"/>
        <v>10298.252467140555</v>
      </c>
      <c r="O336" s="55">
        <v>40835</v>
      </c>
      <c r="P336" s="54">
        <v>0</v>
      </c>
      <c r="Q336" s="54" t="s">
        <v>65</v>
      </c>
      <c r="R336" s="54">
        <v>163</v>
      </c>
      <c r="S336" s="54" t="s">
        <v>71</v>
      </c>
      <c r="T336" s="54">
        <v>10298.252467140601</v>
      </c>
      <c r="U336" s="54" t="s">
        <v>67</v>
      </c>
      <c r="V336" s="54" t="s">
        <v>68</v>
      </c>
      <c r="W336" s="54" t="s">
        <v>7</v>
      </c>
      <c r="X336" s="54" t="s">
        <v>9</v>
      </c>
      <c r="Y336" s="49">
        <f t="shared" si="31"/>
        <v>0</v>
      </c>
    </row>
    <row r="337" spans="8:25" x14ac:dyDescent="0.25">
      <c r="H337" s="19">
        <v>40833</v>
      </c>
      <c r="I337" s="20" t="s">
        <v>10</v>
      </c>
      <c r="J337" s="18" t="str">
        <f t="shared" si="27"/>
        <v>NOK</v>
      </c>
      <c r="K337" s="18" t="str">
        <f t="shared" si="28"/>
        <v>40833NOK</v>
      </c>
      <c r="L337" s="18" t="str">
        <f t="shared" si="29"/>
        <v>40833NOK</v>
      </c>
      <c r="M337" s="23">
        <v>-2389500</v>
      </c>
      <c r="N337" s="47">
        <f t="shared" si="30"/>
        <v>-2389500</v>
      </c>
      <c r="O337" s="55">
        <v>40833</v>
      </c>
      <c r="P337" s="54">
        <v>0</v>
      </c>
      <c r="Q337" s="54" t="s">
        <v>65</v>
      </c>
      <c r="R337" s="54">
        <v>163</v>
      </c>
      <c r="S337" s="54" t="s">
        <v>71</v>
      </c>
      <c r="T337" s="54">
        <v>-2389500</v>
      </c>
      <c r="U337" s="54" t="s">
        <v>67</v>
      </c>
      <c r="V337" s="54" t="s">
        <v>68</v>
      </c>
      <c r="W337" s="54" t="s">
        <v>7</v>
      </c>
      <c r="X337" s="54" t="s">
        <v>10</v>
      </c>
      <c r="Y337" s="49">
        <f t="shared" si="31"/>
        <v>0</v>
      </c>
    </row>
    <row r="338" spans="8:25" x14ac:dyDescent="0.25">
      <c r="H338" s="17">
        <v>40835</v>
      </c>
      <c r="I338" s="18" t="s">
        <v>10</v>
      </c>
      <c r="J338" s="18" t="str">
        <f t="shared" si="27"/>
        <v>NOK</v>
      </c>
      <c r="K338" s="18" t="str">
        <f t="shared" si="28"/>
        <v>40835NOK</v>
      </c>
      <c r="L338" s="18" t="str">
        <f t="shared" si="29"/>
        <v>40835NOK</v>
      </c>
      <c r="M338" s="22">
        <v>-10298.252467140555</v>
      </c>
      <c r="N338" s="47">
        <f t="shared" si="30"/>
        <v>-10298.252467140555</v>
      </c>
      <c r="O338" s="55">
        <v>40835</v>
      </c>
      <c r="P338" s="54">
        <v>0</v>
      </c>
      <c r="Q338" s="54" t="s">
        <v>65</v>
      </c>
      <c r="R338" s="54">
        <v>163</v>
      </c>
      <c r="S338" s="54" t="s">
        <v>71</v>
      </c>
      <c r="T338" s="54">
        <v>-10298.252467140601</v>
      </c>
      <c r="U338" s="54" t="s">
        <v>67</v>
      </c>
      <c r="V338" s="54" t="s">
        <v>68</v>
      </c>
      <c r="W338" s="54" t="s">
        <v>7</v>
      </c>
      <c r="X338" s="54" t="s">
        <v>10</v>
      </c>
      <c r="Y338" s="49">
        <f t="shared" si="31"/>
        <v>0</v>
      </c>
    </row>
    <row r="339" spans="8:25" x14ac:dyDescent="0.25">
      <c r="H339" s="19">
        <v>40819</v>
      </c>
      <c r="I339" s="20" t="s">
        <v>29</v>
      </c>
      <c r="J339" s="18" t="str">
        <f t="shared" si="27"/>
        <v>NOK</v>
      </c>
      <c r="K339" s="18" t="str">
        <f t="shared" si="28"/>
        <v>40819NOK</v>
      </c>
      <c r="L339" s="18" t="str">
        <f t="shared" si="29"/>
        <v>40819NOK</v>
      </c>
      <c r="M339" s="23">
        <v>-1252899.9999999995</v>
      </c>
      <c r="N339" s="47">
        <f t="shared" si="30"/>
        <v>-1252899.9999999995</v>
      </c>
      <c r="O339" s="55">
        <v>40819</v>
      </c>
      <c r="P339" s="54">
        <v>0</v>
      </c>
      <c r="Q339" s="54" t="s">
        <v>65</v>
      </c>
      <c r="R339" s="54">
        <v>163</v>
      </c>
      <c r="S339" s="54" t="s">
        <v>71</v>
      </c>
      <c r="T339" s="54">
        <v>-1252900</v>
      </c>
      <c r="U339" s="54" t="s">
        <v>67</v>
      </c>
      <c r="V339" s="54" t="s">
        <v>68</v>
      </c>
      <c r="W339" s="54" t="s">
        <v>28</v>
      </c>
      <c r="X339" s="54" t="s">
        <v>29</v>
      </c>
      <c r="Y339" s="49">
        <f t="shared" si="31"/>
        <v>0</v>
      </c>
    </row>
    <row r="340" spans="8:25" x14ac:dyDescent="0.25">
      <c r="H340" s="17">
        <v>40820</v>
      </c>
      <c r="I340" s="18" t="s">
        <v>29</v>
      </c>
      <c r="J340" s="18" t="str">
        <f t="shared" si="27"/>
        <v>NOK</v>
      </c>
      <c r="K340" s="18" t="str">
        <f t="shared" si="28"/>
        <v>40820NOK</v>
      </c>
      <c r="L340" s="18" t="str">
        <f t="shared" si="29"/>
        <v>40820NOK</v>
      </c>
      <c r="M340" s="22">
        <v>88400.000000000029</v>
      </c>
      <c r="N340" s="47">
        <f t="shared" si="30"/>
        <v>88400.000000000029</v>
      </c>
      <c r="O340" s="55">
        <v>40820</v>
      </c>
      <c r="P340" s="54">
        <v>0</v>
      </c>
      <c r="Q340" s="54" t="s">
        <v>65</v>
      </c>
      <c r="R340" s="54">
        <v>163</v>
      </c>
      <c r="S340" s="54" t="s">
        <v>71</v>
      </c>
      <c r="T340" s="54">
        <v>88400</v>
      </c>
      <c r="U340" s="54" t="s">
        <v>67</v>
      </c>
      <c r="V340" s="54" t="s">
        <v>68</v>
      </c>
      <c r="W340" s="54" t="s">
        <v>28</v>
      </c>
      <c r="X340" s="54" t="s">
        <v>29</v>
      </c>
      <c r="Y340" s="49">
        <f t="shared" si="31"/>
        <v>0</v>
      </c>
    </row>
    <row r="341" spans="8:25" x14ac:dyDescent="0.25">
      <c r="H341" s="19">
        <v>40821</v>
      </c>
      <c r="I341" s="20" t="s">
        <v>29</v>
      </c>
      <c r="J341" s="18" t="str">
        <f t="shared" si="27"/>
        <v>NOK</v>
      </c>
      <c r="K341" s="18" t="str">
        <f t="shared" si="28"/>
        <v>40821NOK</v>
      </c>
      <c r="L341" s="18" t="str">
        <f t="shared" si="29"/>
        <v>40821NOK</v>
      </c>
      <c r="M341" s="23">
        <v>-80799.999999999985</v>
      </c>
      <c r="N341" s="47">
        <f t="shared" si="30"/>
        <v>-80799.999999999985</v>
      </c>
      <c r="O341" s="55">
        <v>40821</v>
      </c>
      <c r="P341" s="54">
        <v>0</v>
      </c>
      <c r="Q341" s="54" t="s">
        <v>65</v>
      </c>
      <c r="R341" s="54">
        <v>163</v>
      </c>
      <c r="S341" s="54" t="s">
        <v>71</v>
      </c>
      <c r="T341" s="54">
        <v>-80800</v>
      </c>
      <c r="U341" s="54" t="s">
        <v>67</v>
      </c>
      <c r="V341" s="54" t="s">
        <v>68</v>
      </c>
      <c r="W341" s="54" t="s">
        <v>28</v>
      </c>
      <c r="X341" s="54" t="s">
        <v>29</v>
      </c>
      <c r="Y341" s="49">
        <f t="shared" si="31"/>
        <v>0</v>
      </c>
    </row>
    <row r="342" spans="8:25" x14ac:dyDescent="0.25">
      <c r="H342" s="17">
        <v>40822</v>
      </c>
      <c r="I342" s="18" t="s">
        <v>29</v>
      </c>
      <c r="J342" s="18" t="str">
        <f t="shared" si="27"/>
        <v>NOK</v>
      </c>
      <c r="K342" s="18" t="str">
        <f t="shared" si="28"/>
        <v>40822NOK</v>
      </c>
      <c r="L342" s="18" t="str">
        <f t="shared" si="29"/>
        <v>40822NOK</v>
      </c>
      <c r="M342" s="22">
        <v>15899.99999999936</v>
      </c>
      <c r="N342" s="47">
        <f t="shared" si="30"/>
        <v>15899.99999999936</v>
      </c>
      <c r="O342" s="55">
        <v>40822</v>
      </c>
      <c r="P342" s="54">
        <v>0</v>
      </c>
      <c r="Q342" s="54" t="s">
        <v>65</v>
      </c>
      <c r="R342" s="54">
        <v>163</v>
      </c>
      <c r="S342" s="54" t="s">
        <v>71</v>
      </c>
      <c r="T342" s="54">
        <v>15900</v>
      </c>
      <c r="U342" s="54" t="s">
        <v>67</v>
      </c>
      <c r="V342" s="54" t="s">
        <v>68</v>
      </c>
      <c r="W342" s="54" t="s">
        <v>28</v>
      </c>
      <c r="X342" s="54" t="s">
        <v>29</v>
      </c>
      <c r="Y342" s="49">
        <f t="shared" si="31"/>
        <v>0</v>
      </c>
    </row>
    <row r="343" spans="8:25" x14ac:dyDescent="0.25">
      <c r="H343" s="19">
        <v>40823</v>
      </c>
      <c r="I343" s="20" t="s">
        <v>29</v>
      </c>
      <c r="J343" s="18" t="str">
        <f t="shared" si="27"/>
        <v>NOK</v>
      </c>
      <c r="K343" s="18" t="str">
        <f t="shared" si="28"/>
        <v>40823NOK</v>
      </c>
      <c r="L343" s="18" t="str">
        <f t="shared" si="29"/>
        <v>40823NOK</v>
      </c>
      <c r="M343" s="23">
        <v>-91599.99999999968</v>
      </c>
      <c r="N343" s="47">
        <f t="shared" si="30"/>
        <v>-91599.99999999968</v>
      </c>
      <c r="O343" s="55">
        <v>40823</v>
      </c>
      <c r="P343" s="54">
        <v>0</v>
      </c>
      <c r="Q343" s="54" t="s">
        <v>65</v>
      </c>
      <c r="R343" s="54">
        <v>163</v>
      </c>
      <c r="S343" s="54" t="s">
        <v>71</v>
      </c>
      <c r="T343" s="54">
        <v>-91600</v>
      </c>
      <c r="U343" s="54" t="s">
        <v>67</v>
      </c>
      <c r="V343" s="54" t="s">
        <v>68</v>
      </c>
      <c r="W343" s="54" t="s">
        <v>28</v>
      </c>
      <c r="X343" s="54" t="s">
        <v>29</v>
      </c>
      <c r="Y343" s="49">
        <f t="shared" si="31"/>
        <v>0</v>
      </c>
    </row>
    <row r="344" spans="8:25" x14ac:dyDescent="0.25">
      <c r="H344" s="17">
        <v>40827</v>
      </c>
      <c r="I344" s="18" t="s">
        <v>29</v>
      </c>
      <c r="J344" s="18" t="str">
        <f t="shared" si="27"/>
        <v>NOK</v>
      </c>
      <c r="K344" s="18" t="str">
        <f t="shared" si="28"/>
        <v>40827NOK</v>
      </c>
      <c r="L344" s="18" t="str">
        <f t="shared" si="29"/>
        <v>40827NOK</v>
      </c>
      <c r="M344" s="22">
        <v>-76900.000000000189</v>
      </c>
      <c r="N344" s="47">
        <f t="shared" si="30"/>
        <v>-76900.000000000189</v>
      </c>
      <c r="O344" s="55">
        <v>40827</v>
      </c>
      <c r="P344" s="54">
        <v>0</v>
      </c>
      <c r="Q344" s="54" t="s">
        <v>65</v>
      </c>
      <c r="R344" s="54">
        <v>163</v>
      </c>
      <c r="S344" s="54" t="s">
        <v>71</v>
      </c>
      <c r="T344" s="54">
        <v>-76900</v>
      </c>
      <c r="U344" s="54" t="s">
        <v>67</v>
      </c>
      <c r="V344" s="54" t="s">
        <v>68</v>
      </c>
      <c r="W344" s="54" t="s">
        <v>28</v>
      </c>
      <c r="X344" s="54" t="s">
        <v>29</v>
      </c>
      <c r="Y344" s="49">
        <f t="shared" si="31"/>
        <v>0</v>
      </c>
    </row>
    <row r="345" spans="8:25" x14ac:dyDescent="0.25">
      <c r="H345" s="19">
        <v>40828</v>
      </c>
      <c r="I345" s="20" t="s">
        <v>29</v>
      </c>
      <c r="J345" s="18" t="str">
        <f t="shared" si="27"/>
        <v>NOK</v>
      </c>
      <c r="K345" s="18" t="str">
        <f t="shared" si="28"/>
        <v>40828NOK</v>
      </c>
      <c r="L345" s="18" t="str">
        <f t="shared" si="29"/>
        <v>40828NOK</v>
      </c>
      <c r="M345" s="23">
        <v>-72999.999999999505</v>
      </c>
      <c r="N345" s="47">
        <f t="shared" si="30"/>
        <v>-72999.999999999505</v>
      </c>
      <c r="O345" s="55">
        <v>40828</v>
      </c>
      <c r="P345" s="54">
        <v>0</v>
      </c>
      <c r="Q345" s="54" t="s">
        <v>65</v>
      </c>
      <c r="R345" s="54">
        <v>163</v>
      </c>
      <c r="S345" s="54" t="s">
        <v>71</v>
      </c>
      <c r="T345" s="54">
        <v>-73000</v>
      </c>
      <c r="U345" s="54" t="s">
        <v>67</v>
      </c>
      <c r="V345" s="54" t="s">
        <v>68</v>
      </c>
      <c r="W345" s="54" t="s">
        <v>28</v>
      </c>
      <c r="X345" s="54" t="s">
        <v>29</v>
      </c>
      <c r="Y345" s="49">
        <f t="shared" si="31"/>
        <v>0</v>
      </c>
    </row>
    <row r="346" spans="8:25" x14ac:dyDescent="0.25">
      <c r="H346" s="17">
        <v>40829</v>
      </c>
      <c r="I346" s="18" t="s">
        <v>29</v>
      </c>
      <c r="J346" s="18" t="str">
        <f t="shared" si="27"/>
        <v>NOK</v>
      </c>
      <c r="K346" s="18" t="str">
        <f t="shared" si="28"/>
        <v>40829NOK</v>
      </c>
      <c r="L346" s="18" t="str">
        <f t="shared" si="29"/>
        <v>40829NOK</v>
      </c>
      <c r="M346" s="22">
        <v>3299.9999999994143</v>
      </c>
      <c r="N346" s="47">
        <f t="shared" si="30"/>
        <v>3299.9999999994143</v>
      </c>
      <c r="O346" s="55">
        <v>40829</v>
      </c>
      <c r="P346" s="54">
        <v>0</v>
      </c>
      <c r="Q346" s="54" t="s">
        <v>65</v>
      </c>
      <c r="R346" s="54">
        <v>163</v>
      </c>
      <c r="S346" s="54" t="s">
        <v>71</v>
      </c>
      <c r="T346" s="54">
        <v>3300</v>
      </c>
      <c r="U346" s="54" t="s">
        <v>67</v>
      </c>
      <c r="V346" s="54" t="s">
        <v>68</v>
      </c>
      <c r="W346" s="54" t="s">
        <v>28</v>
      </c>
      <c r="X346" s="54" t="s">
        <v>29</v>
      </c>
      <c r="Y346" s="49">
        <f t="shared" si="31"/>
        <v>0</v>
      </c>
    </row>
    <row r="347" spans="8:25" x14ac:dyDescent="0.25">
      <c r="H347" s="19">
        <v>40830</v>
      </c>
      <c r="I347" s="20" t="s">
        <v>29</v>
      </c>
      <c r="J347" s="18" t="str">
        <f t="shared" si="27"/>
        <v>NOK</v>
      </c>
      <c r="K347" s="18" t="str">
        <f t="shared" si="28"/>
        <v>40830NOK</v>
      </c>
      <c r="L347" s="18" t="str">
        <f t="shared" si="29"/>
        <v>40830NOK</v>
      </c>
      <c r="M347" s="23">
        <v>-71699.999999999869</v>
      </c>
      <c r="N347" s="47">
        <f t="shared" si="30"/>
        <v>-71699.999999999869</v>
      </c>
      <c r="O347" s="55">
        <v>40830</v>
      </c>
      <c r="P347" s="54">
        <v>0</v>
      </c>
      <c r="Q347" s="54" t="s">
        <v>65</v>
      </c>
      <c r="R347" s="54">
        <v>163</v>
      </c>
      <c r="S347" s="54" t="s">
        <v>71</v>
      </c>
      <c r="T347" s="54">
        <v>-71700</v>
      </c>
      <c r="U347" s="54" t="s">
        <v>67</v>
      </c>
      <c r="V347" s="54" t="s">
        <v>68</v>
      </c>
      <c r="W347" s="54" t="s">
        <v>28</v>
      </c>
      <c r="X347" s="54" t="s">
        <v>29</v>
      </c>
      <c r="Y347" s="49">
        <f t="shared" si="31"/>
        <v>0</v>
      </c>
    </row>
    <row r="348" spans="8:25" x14ac:dyDescent="0.25">
      <c r="H348" s="17">
        <v>40833</v>
      </c>
      <c r="I348" s="18" t="s">
        <v>29</v>
      </c>
      <c r="J348" s="18" t="str">
        <f t="shared" si="27"/>
        <v>NOK</v>
      </c>
      <c r="K348" s="18" t="str">
        <f t="shared" si="28"/>
        <v>40833NOK</v>
      </c>
      <c r="L348" s="18" t="str">
        <f t="shared" si="29"/>
        <v>40833NOK</v>
      </c>
      <c r="M348" s="22">
        <v>28900.000000000149</v>
      </c>
      <c r="N348" s="47">
        <f t="shared" si="30"/>
        <v>28900.000000000149</v>
      </c>
      <c r="O348" s="55">
        <v>40833</v>
      </c>
      <c r="P348" s="54">
        <v>0</v>
      </c>
      <c r="Q348" s="54" t="s">
        <v>65</v>
      </c>
      <c r="R348" s="54">
        <v>163</v>
      </c>
      <c r="S348" s="54" t="s">
        <v>71</v>
      </c>
      <c r="T348" s="54">
        <v>28900</v>
      </c>
      <c r="U348" s="54" t="s">
        <v>67</v>
      </c>
      <c r="V348" s="54" t="s">
        <v>68</v>
      </c>
      <c r="W348" s="54" t="s">
        <v>28</v>
      </c>
      <c r="X348" s="54" t="s">
        <v>29</v>
      </c>
      <c r="Y348" s="49">
        <f t="shared" si="31"/>
        <v>0</v>
      </c>
    </row>
    <row r="349" spans="8:25" x14ac:dyDescent="0.25">
      <c r="H349" s="19">
        <v>40834</v>
      </c>
      <c r="I349" s="20" t="s">
        <v>29</v>
      </c>
      <c r="J349" s="18" t="str">
        <f t="shared" si="27"/>
        <v>NOK</v>
      </c>
      <c r="K349" s="18" t="str">
        <f t="shared" si="28"/>
        <v>40834NOK</v>
      </c>
      <c r="L349" s="18" t="str">
        <f t="shared" si="29"/>
        <v>40834NOK</v>
      </c>
      <c r="M349" s="23">
        <v>46400.000000000218</v>
      </c>
      <c r="N349" s="47">
        <f t="shared" si="30"/>
        <v>46400.000000000218</v>
      </c>
      <c r="O349" s="55">
        <v>40834</v>
      </c>
      <c r="P349" s="54">
        <v>0</v>
      </c>
      <c r="Q349" s="54" t="s">
        <v>65</v>
      </c>
      <c r="R349" s="54">
        <v>163</v>
      </c>
      <c r="S349" s="54" t="s">
        <v>71</v>
      </c>
      <c r="T349" s="54">
        <v>46400</v>
      </c>
      <c r="U349" s="54" t="s">
        <v>67</v>
      </c>
      <c r="V349" s="54" t="s">
        <v>68</v>
      </c>
      <c r="W349" s="54" t="s">
        <v>28</v>
      </c>
      <c r="X349" s="54" t="s">
        <v>29</v>
      </c>
      <c r="Y349" s="49">
        <f t="shared" si="31"/>
        <v>0</v>
      </c>
    </row>
    <row r="350" spans="8:25" x14ac:dyDescent="0.25">
      <c r="H350" s="17">
        <v>40835</v>
      </c>
      <c r="I350" s="18" t="s">
        <v>29</v>
      </c>
      <c r="J350" s="18" t="str">
        <f t="shared" si="27"/>
        <v>NOK</v>
      </c>
      <c r="K350" s="18" t="str">
        <f t="shared" si="28"/>
        <v>40835NOK</v>
      </c>
      <c r="L350" s="18" t="str">
        <f t="shared" si="29"/>
        <v>40835NOK</v>
      </c>
      <c r="M350" s="22">
        <v>-56700.000000000196</v>
      </c>
      <c r="N350" s="47">
        <f t="shared" si="30"/>
        <v>-56700.000000000196</v>
      </c>
      <c r="O350" s="55">
        <v>40835</v>
      </c>
      <c r="P350" s="54">
        <v>0</v>
      </c>
      <c r="Q350" s="54" t="s">
        <v>65</v>
      </c>
      <c r="R350" s="54">
        <v>163</v>
      </c>
      <c r="S350" s="54" t="s">
        <v>71</v>
      </c>
      <c r="T350" s="54">
        <v>-56700</v>
      </c>
      <c r="U350" s="54" t="s">
        <v>67</v>
      </c>
      <c r="V350" s="54" t="s">
        <v>68</v>
      </c>
      <c r="W350" s="54" t="s">
        <v>28</v>
      </c>
      <c r="X350" s="54" t="s">
        <v>29</v>
      </c>
      <c r="Y350" s="49">
        <f t="shared" si="31"/>
        <v>0</v>
      </c>
    </row>
    <row r="351" spans="8:25" x14ac:dyDescent="0.25">
      <c r="H351" s="19">
        <v>40836</v>
      </c>
      <c r="I351" s="20" t="s">
        <v>29</v>
      </c>
      <c r="J351" s="18" t="str">
        <f t="shared" si="27"/>
        <v>NOK</v>
      </c>
      <c r="K351" s="18" t="str">
        <f t="shared" si="28"/>
        <v>40836NOK</v>
      </c>
      <c r="L351" s="18" t="str">
        <f t="shared" si="29"/>
        <v>40836NOK</v>
      </c>
      <c r="M351" s="23">
        <v>12100.000000000222</v>
      </c>
      <c r="N351" s="47">
        <f t="shared" si="30"/>
        <v>12100.000000000222</v>
      </c>
      <c r="O351" s="55">
        <v>40836</v>
      </c>
      <c r="P351" s="54">
        <v>0</v>
      </c>
      <c r="Q351" s="54" t="s">
        <v>65</v>
      </c>
      <c r="R351" s="54">
        <v>163</v>
      </c>
      <c r="S351" s="54" t="s">
        <v>71</v>
      </c>
      <c r="T351" s="54">
        <v>12100</v>
      </c>
      <c r="U351" s="54" t="s">
        <v>67</v>
      </c>
      <c r="V351" s="54" t="s">
        <v>68</v>
      </c>
      <c r="W351" s="54" t="s">
        <v>28</v>
      </c>
      <c r="X351" s="54" t="s">
        <v>29</v>
      </c>
      <c r="Y351" s="49">
        <f t="shared" si="31"/>
        <v>0</v>
      </c>
    </row>
    <row r="352" spans="8:25" x14ac:dyDescent="0.25">
      <c r="H352" s="17">
        <v>40837</v>
      </c>
      <c r="I352" s="18" t="s">
        <v>29</v>
      </c>
      <c r="J352" s="18" t="str">
        <f t="shared" si="27"/>
        <v>NOK</v>
      </c>
      <c r="K352" s="18" t="str">
        <f t="shared" si="28"/>
        <v>40837NOK</v>
      </c>
      <c r="L352" s="18" t="str">
        <f t="shared" si="29"/>
        <v>40837NOK</v>
      </c>
      <c r="M352" s="22">
        <v>-54400.000000000226</v>
      </c>
      <c r="N352" s="47">
        <f t="shared" si="30"/>
        <v>-54400.000000000226</v>
      </c>
      <c r="O352" s="55">
        <v>40837</v>
      </c>
      <c r="P352" s="54">
        <v>0</v>
      </c>
      <c r="Q352" s="54" t="s">
        <v>65</v>
      </c>
      <c r="R352" s="54">
        <v>163</v>
      </c>
      <c r="S352" s="54" t="s">
        <v>71</v>
      </c>
      <c r="T352" s="54">
        <v>-54400</v>
      </c>
      <c r="U352" s="54" t="s">
        <v>67</v>
      </c>
      <c r="V352" s="54" t="s">
        <v>68</v>
      </c>
      <c r="W352" s="54" t="s">
        <v>28</v>
      </c>
      <c r="X352" s="54" t="s">
        <v>29</v>
      </c>
      <c r="Y352" s="49">
        <f t="shared" si="31"/>
        <v>0</v>
      </c>
    </row>
    <row r="353" spans="8:25" x14ac:dyDescent="0.25">
      <c r="H353" s="19">
        <v>40840</v>
      </c>
      <c r="I353" s="20" t="s">
        <v>29</v>
      </c>
      <c r="J353" s="18" t="str">
        <f t="shared" si="27"/>
        <v>NOK</v>
      </c>
      <c r="K353" s="18" t="str">
        <f t="shared" si="28"/>
        <v>40840NOK</v>
      </c>
      <c r="L353" s="18" t="str">
        <f t="shared" si="29"/>
        <v>40840NOK</v>
      </c>
      <c r="M353" s="23">
        <v>6999.9999999996735</v>
      </c>
      <c r="N353" s="47">
        <f t="shared" si="30"/>
        <v>6999.9999999996735</v>
      </c>
      <c r="O353" s="55">
        <v>40840</v>
      </c>
      <c r="P353" s="54">
        <v>0</v>
      </c>
      <c r="Q353" s="54" t="s">
        <v>65</v>
      </c>
      <c r="R353" s="54">
        <v>163</v>
      </c>
      <c r="S353" s="54" t="s">
        <v>71</v>
      </c>
      <c r="T353" s="54">
        <v>7000</v>
      </c>
      <c r="U353" s="54" t="s">
        <v>67</v>
      </c>
      <c r="V353" s="54" t="s">
        <v>68</v>
      </c>
      <c r="W353" s="54" t="s">
        <v>28</v>
      </c>
      <c r="X353" s="54" t="s">
        <v>29</v>
      </c>
      <c r="Y353" s="49">
        <f t="shared" si="31"/>
        <v>0</v>
      </c>
    </row>
    <row r="354" spans="8:25" x14ac:dyDescent="0.25">
      <c r="H354" s="17">
        <v>40841</v>
      </c>
      <c r="I354" s="18" t="s">
        <v>29</v>
      </c>
      <c r="J354" s="18" t="str">
        <f t="shared" si="27"/>
        <v>NOK</v>
      </c>
      <c r="K354" s="18" t="str">
        <f t="shared" si="28"/>
        <v>40841NOK</v>
      </c>
      <c r="L354" s="18" t="str">
        <f t="shared" si="29"/>
        <v>40841NOK</v>
      </c>
      <c r="M354" s="22">
        <v>-40199.999999999571</v>
      </c>
      <c r="N354" s="47">
        <f t="shared" si="30"/>
        <v>-40199.999999999571</v>
      </c>
      <c r="O354" s="55">
        <v>40841</v>
      </c>
      <c r="P354" s="54">
        <v>0</v>
      </c>
      <c r="Q354" s="54" t="s">
        <v>65</v>
      </c>
      <c r="R354" s="54">
        <v>163</v>
      </c>
      <c r="S354" s="54" t="s">
        <v>71</v>
      </c>
      <c r="T354" s="54">
        <v>-40200</v>
      </c>
      <c r="U354" s="54" t="s">
        <v>67</v>
      </c>
      <c r="V354" s="54" t="s">
        <v>68</v>
      </c>
      <c r="W354" s="54" t="s">
        <v>28</v>
      </c>
      <c r="X354" s="54" t="s">
        <v>29</v>
      </c>
      <c r="Y354" s="49">
        <f t="shared" si="31"/>
        <v>0</v>
      </c>
    </row>
    <row r="355" spans="8:25" x14ac:dyDescent="0.25">
      <c r="H355" s="19">
        <v>40842</v>
      </c>
      <c r="I355" s="20" t="s">
        <v>29</v>
      </c>
      <c r="J355" s="18" t="str">
        <f t="shared" si="27"/>
        <v>NOK</v>
      </c>
      <c r="K355" s="18" t="str">
        <f t="shared" si="28"/>
        <v>40842NOK</v>
      </c>
      <c r="L355" s="18" t="str">
        <f t="shared" si="29"/>
        <v>40842NOK</v>
      </c>
      <c r="M355" s="23">
        <v>-26699.999999999945</v>
      </c>
      <c r="N355" s="47">
        <f t="shared" si="30"/>
        <v>-26699.999999999945</v>
      </c>
      <c r="O355" s="55">
        <v>40842</v>
      </c>
      <c r="P355" s="54">
        <v>0</v>
      </c>
      <c r="Q355" s="54" t="s">
        <v>65</v>
      </c>
      <c r="R355" s="54">
        <v>163</v>
      </c>
      <c r="S355" s="54" t="s">
        <v>71</v>
      </c>
      <c r="T355" s="54">
        <v>-26700</v>
      </c>
      <c r="U355" s="54" t="s">
        <v>67</v>
      </c>
      <c r="V355" s="54" t="s">
        <v>68</v>
      </c>
      <c r="W355" s="54" t="s">
        <v>28</v>
      </c>
      <c r="X355" s="54" t="s">
        <v>29</v>
      </c>
      <c r="Y355" s="49">
        <f t="shared" si="31"/>
        <v>0</v>
      </c>
    </row>
    <row r="356" spans="8:25" x14ac:dyDescent="0.25">
      <c r="H356" s="17">
        <v>40843</v>
      </c>
      <c r="I356" s="18" t="s">
        <v>29</v>
      </c>
      <c r="J356" s="18" t="str">
        <f t="shared" si="27"/>
        <v>NOK</v>
      </c>
      <c r="K356" s="18" t="str">
        <f t="shared" si="28"/>
        <v>40843NOK</v>
      </c>
      <c r="L356" s="18" t="str">
        <f t="shared" si="29"/>
        <v>40843NOK</v>
      </c>
      <c r="M356" s="22">
        <v>-67899.999999999854</v>
      </c>
      <c r="N356" s="47">
        <f t="shared" si="30"/>
        <v>-67899.999999999854</v>
      </c>
      <c r="O356" s="55">
        <v>40843</v>
      </c>
      <c r="P356" s="54">
        <v>0</v>
      </c>
      <c r="Q356" s="54" t="s">
        <v>65</v>
      </c>
      <c r="R356" s="54">
        <v>163</v>
      </c>
      <c r="S356" s="54" t="s">
        <v>71</v>
      </c>
      <c r="T356" s="54">
        <v>-67900</v>
      </c>
      <c r="U356" s="54" t="s">
        <v>67</v>
      </c>
      <c r="V356" s="54" t="s">
        <v>68</v>
      </c>
      <c r="W356" s="54" t="s">
        <v>28</v>
      </c>
      <c r="X356" s="54" t="s">
        <v>29</v>
      </c>
      <c r="Y356" s="49">
        <f t="shared" si="31"/>
        <v>0</v>
      </c>
    </row>
    <row r="357" spans="8:25" x14ac:dyDescent="0.25">
      <c r="H357" s="19">
        <v>40844</v>
      </c>
      <c r="I357" s="20" t="s">
        <v>29</v>
      </c>
      <c r="J357" s="18" t="str">
        <f t="shared" si="27"/>
        <v>NOK</v>
      </c>
      <c r="K357" s="18" t="str">
        <f t="shared" si="28"/>
        <v>40844NOK</v>
      </c>
      <c r="L357" s="18" t="str">
        <f t="shared" si="29"/>
        <v>40844NOK</v>
      </c>
      <c r="M357" s="23">
        <v>-9000.000000000342</v>
      </c>
      <c r="N357" s="47">
        <f t="shared" si="30"/>
        <v>-9000.000000000342</v>
      </c>
      <c r="O357" s="55">
        <v>40844</v>
      </c>
      <c r="P357" s="54">
        <v>0</v>
      </c>
      <c r="Q357" s="54" t="s">
        <v>65</v>
      </c>
      <c r="R357" s="54">
        <v>163</v>
      </c>
      <c r="S357" s="54" t="s">
        <v>71</v>
      </c>
      <c r="T357" s="54">
        <v>-9000</v>
      </c>
      <c r="U357" s="54" t="s">
        <v>67</v>
      </c>
      <c r="V357" s="54" t="s">
        <v>68</v>
      </c>
      <c r="W357" s="54" t="s">
        <v>28</v>
      </c>
      <c r="X357" s="54" t="s">
        <v>29</v>
      </c>
      <c r="Y357" s="49">
        <f t="shared" si="31"/>
        <v>0</v>
      </c>
    </row>
    <row r="358" spans="8:25" x14ac:dyDescent="0.25">
      <c r="H358" s="17">
        <v>40847</v>
      </c>
      <c r="I358" s="18" t="s">
        <v>29</v>
      </c>
      <c r="J358" s="18" t="str">
        <f t="shared" si="27"/>
        <v>NOK</v>
      </c>
      <c r="K358" s="18" t="str">
        <f t="shared" si="28"/>
        <v>40847NOK</v>
      </c>
      <c r="L358" s="18" t="str">
        <f t="shared" si="29"/>
        <v>40847NOK</v>
      </c>
      <c r="M358" s="22">
        <v>78000.000000000291</v>
      </c>
      <c r="N358" s="47">
        <f t="shared" si="30"/>
        <v>78000.000000000291</v>
      </c>
      <c r="O358" s="55">
        <v>40847</v>
      </c>
      <c r="P358" s="54">
        <v>0</v>
      </c>
      <c r="Q358" s="54" t="s">
        <v>65</v>
      </c>
      <c r="R358" s="54">
        <v>163</v>
      </c>
      <c r="S358" s="54" t="s">
        <v>71</v>
      </c>
      <c r="T358" s="54">
        <v>78000</v>
      </c>
      <c r="U358" s="54" t="s">
        <v>67</v>
      </c>
      <c r="V358" s="54" t="s">
        <v>68</v>
      </c>
      <c r="W358" s="54" t="s">
        <v>28</v>
      </c>
      <c r="X358" s="54" t="s">
        <v>29</v>
      </c>
      <c r="Y358" s="49">
        <f t="shared" si="31"/>
        <v>0</v>
      </c>
    </row>
    <row r="359" spans="8:25" x14ac:dyDescent="0.25">
      <c r="H359" s="19">
        <v>40848</v>
      </c>
      <c r="I359" s="20" t="s">
        <v>29</v>
      </c>
      <c r="J359" s="18" t="str">
        <f t="shared" si="27"/>
        <v>NOK</v>
      </c>
      <c r="K359" s="18" t="str">
        <f t="shared" si="28"/>
        <v>40848NOK</v>
      </c>
      <c r="L359" s="18" t="str">
        <f t="shared" si="29"/>
        <v>40848NOK</v>
      </c>
      <c r="M359" s="23">
        <v>163999.99999999971</v>
      </c>
      <c r="N359" s="47">
        <f t="shared" si="30"/>
        <v>163999.99999999971</v>
      </c>
      <c r="O359" s="55">
        <v>40848</v>
      </c>
      <c r="P359" s="54">
        <v>0</v>
      </c>
      <c r="Q359" s="54" t="s">
        <v>65</v>
      </c>
      <c r="R359" s="54">
        <v>163</v>
      </c>
      <c r="S359" s="54" t="s">
        <v>71</v>
      </c>
      <c r="T359" s="54">
        <v>164000</v>
      </c>
      <c r="U359" s="54" t="s">
        <v>67</v>
      </c>
      <c r="V359" s="54" t="s">
        <v>68</v>
      </c>
      <c r="W359" s="54" t="s">
        <v>28</v>
      </c>
      <c r="X359" s="54" t="s">
        <v>29</v>
      </c>
      <c r="Y359" s="49">
        <f t="shared" si="31"/>
        <v>0</v>
      </c>
    </row>
    <row r="360" spans="8:25" x14ac:dyDescent="0.25">
      <c r="H360" s="17">
        <v>40849</v>
      </c>
      <c r="I360" s="18" t="s">
        <v>29</v>
      </c>
      <c r="J360" s="18" t="str">
        <f t="shared" si="27"/>
        <v>NOK</v>
      </c>
      <c r="K360" s="18" t="str">
        <f t="shared" si="28"/>
        <v>40849NOK</v>
      </c>
      <c r="L360" s="18" t="str">
        <f t="shared" si="29"/>
        <v>40849NOK</v>
      </c>
      <c r="M360" s="22">
        <v>-29899.999999999593</v>
      </c>
      <c r="N360" s="47">
        <f t="shared" si="30"/>
        <v>-29899.999999999593</v>
      </c>
      <c r="O360" s="55">
        <v>40849</v>
      </c>
      <c r="P360" s="54">
        <v>0</v>
      </c>
      <c r="Q360" s="54" t="s">
        <v>65</v>
      </c>
      <c r="R360" s="54">
        <v>163</v>
      </c>
      <c r="S360" s="54" t="s">
        <v>71</v>
      </c>
      <c r="T360" s="54">
        <v>-29900</v>
      </c>
      <c r="U360" s="54" t="s">
        <v>67</v>
      </c>
      <c r="V360" s="54" t="s">
        <v>68</v>
      </c>
      <c r="W360" s="54" t="s">
        <v>28</v>
      </c>
      <c r="X360" s="54" t="s">
        <v>29</v>
      </c>
      <c r="Y360" s="49">
        <f t="shared" si="31"/>
        <v>0</v>
      </c>
    </row>
    <row r="361" spans="8:25" x14ac:dyDescent="0.25">
      <c r="H361" s="19">
        <v>40850</v>
      </c>
      <c r="I361" s="20" t="s">
        <v>29</v>
      </c>
      <c r="J361" s="18" t="str">
        <f t="shared" si="27"/>
        <v>NOK</v>
      </c>
      <c r="K361" s="18" t="str">
        <f t="shared" si="28"/>
        <v>40850NOK</v>
      </c>
      <c r="L361" s="18" t="str">
        <f t="shared" si="29"/>
        <v>40850NOK</v>
      </c>
      <c r="M361" s="23">
        <v>-24700.000000000167</v>
      </c>
      <c r="N361" s="47">
        <f t="shared" si="30"/>
        <v>-24700.000000000167</v>
      </c>
      <c r="O361" s="55">
        <v>40850</v>
      </c>
      <c r="P361" s="54">
        <v>0</v>
      </c>
      <c r="Q361" s="54" t="s">
        <v>65</v>
      </c>
      <c r="R361" s="54">
        <v>163</v>
      </c>
      <c r="S361" s="54" t="s">
        <v>71</v>
      </c>
      <c r="T361" s="54">
        <v>-24700</v>
      </c>
      <c r="U361" s="54" t="s">
        <v>67</v>
      </c>
      <c r="V361" s="54" t="s">
        <v>68</v>
      </c>
      <c r="W361" s="54" t="s">
        <v>28</v>
      </c>
      <c r="X361" s="54" t="s">
        <v>29</v>
      </c>
      <c r="Y361" s="49">
        <f t="shared" si="31"/>
        <v>0</v>
      </c>
    </row>
    <row r="362" spans="8:25" x14ac:dyDescent="0.25">
      <c r="H362" s="17">
        <v>40851</v>
      </c>
      <c r="I362" s="18" t="s">
        <v>29</v>
      </c>
      <c r="J362" s="18" t="str">
        <f t="shared" si="27"/>
        <v>NOK</v>
      </c>
      <c r="K362" s="18" t="str">
        <f t="shared" si="28"/>
        <v>40851NOK</v>
      </c>
      <c r="L362" s="18" t="str">
        <f t="shared" si="29"/>
        <v>40851NOK</v>
      </c>
      <c r="M362" s="22">
        <v>42099.999999999585</v>
      </c>
      <c r="N362" s="47">
        <f t="shared" si="30"/>
        <v>42099.999999999585</v>
      </c>
      <c r="O362" s="55">
        <v>40851</v>
      </c>
      <c r="P362" s="54">
        <v>0</v>
      </c>
      <c r="Q362" s="54" t="s">
        <v>65</v>
      </c>
      <c r="R362" s="54">
        <v>163</v>
      </c>
      <c r="S362" s="54" t="s">
        <v>71</v>
      </c>
      <c r="T362" s="54">
        <v>42100</v>
      </c>
      <c r="U362" s="54" t="s">
        <v>67</v>
      </c>
      <c r="V362" s="54" t="s">
        <v>68</v>
      </c>
      <c r="W362" s="54" t="s">
        <v>28</v>
      </c>
      <c r="X362" s="54" t="s">
        <v>29</v>
      </c>
      <c r="Y362" s="49">
        <f t="shared" si="31"/>
        <v>0</v>
      </c>
    </row>
    <row r="363" spans="8:25" x14ac:dyDescent="0.25">
      <c r="H363" s="19">
        <v>40854</v>
      </c>
      <c r="I363" s="20" t="s">
        <v>29</v>
      </c>
      <c r="J363" s="18" t="str">
        <f t="shared" si="27"/>
        <v>NOK</v>
      </c>
      <c r="K363" s="18" t="str">
        <f t="shared" si="28"/>
        <v>40854NOK</v>
      </c>
      <c r="L363" s="18" t="str">
        <f t="shared" si="29"/>
        <v>40854NOK</v>
      </c>
      <c r="M363" s="23">
        <v>-44900.00000000016</v>
      </c>
      <c r="N363" s="47">
        <f t="shared" si="30"/>
        <v>-44900.00000000016</v>
      </c>
      <c r="O363" s="55">
        <v>40854</v>
      </c>
      <c r="P363" s="54">
        <v>0</v>
      </c>
      <c r="Q363" s="54" t="s">
        <v>65</v>
      </c>
      <c r="R363" s="54">
        <v>163</v>
      </c>
      <c r="S363" s="54" t="s">
        <v>71</v>
      </c>
      <c r="T363" s="54">
        <v>-44900</v>
      </c>
      <c r="U363" s="54" t="s">
        <v>67</v>
      </c>
      <c r="V363" s="54" t="s">
        <v>68</v>
      </c>
      <c r="W363" s="54" t="s">
        <v>28</v>
      </c>
      <c r="X363" s="54" t="s">
        <v>29</v>
      </c>
      <c r="Y363" s="49">
        <f t="shared" si="31"/>
        <v>0</v>
      </c>
    </row>
    <row r="364" spans="8:25" x14ac:dyDescent="0.25">
      <c r="H364" s="17">
        <v>40855</v>
      </c>
      <c r="I364" s="18" t="s">
        <v>29</v>
      </c>
      <c r="J364" s="18" t="str">
        <f t="shared" si="27"/>
        <v>NOK</v>
      </c>
      <c r="K364" s="18" t="str">
        <f t="shared" si="28"/>
        <v>40855NOK</v>
      </c>
      <c r="L364" s="18" t="str">
        <f t="shared" si="29"/>
        <v>40855NOK</v>
      </c>
      <c r="M364" s="22">
        <v>-5300.0000000000828</v>
      </c>
      <c r="N364" s="47">
        <f t="shared" si="30"/>
        <v>-5300.0000000000828</v>
      </c>
      <c r="O364" s="55">
        <v>40855</v>
      </c>
      <c r="P364" s="54">
        <v>0</v>
      </c>
      <c r="Q364" s="54" t="s">
        <v>65</v>
      </c>
      <c r="R364" s="54">
        <v>163</v>
      </c>
      <c r="S364" s="54" t="s">
        <v>71</v>
      </c>
      <c r="T364" s="54">
        <v>-5300</v>
      </c>
      <c r="U364" s="54" t="s">
        <v>67</v>
      </c>
      <c r="V364" s="54" t="s">
        <v>68</v>
      </c>
      <c r="W364" s="54" t="s">
        <v>28</v>
      </c>
      <c r="X364" s="54" t="s">
        <v>29</v>
      </c>
      <c r="Y364" s="49">
        <f t="shared" si="31"/>
        <v>0</v>
      </c>
    </row>
    <row r="365" spans="8:25" x14ac:dyDescent="0.25">
      <c r="H365" s="19">
        <v>40856</v>
      </c>
      <c r="I365" s="20" t="s">
        <v>29</v>
      </c>
      <c r="J365" s="18" t="str">
        <f t="shared" si="27"/>
        <v>NOK</v>
      </c>
      <c r="K365" s="18" t="str">
        <f t="shared" si="28"/>
        <v>40856NOK</v>
      </c>
      <c r="L365" s="18" t="str">
        <f t="shared" si="29"/>
        <v>40856NOK</v>
      </c>
      <c r="M365" s="23">
        <v>146200.00000000032</v>
      </c>
      <c r="N365" s="47">
        <f t="shared" si="30"/>
        <v>146200.00000000032</v>
      </c>
      <c r="O365" s="55">
        <v>40856</v>
      </c>
      <c r="P365" s="54">
        <v>0</v>
      </c>
      <c r="Q365" s="54" t="s">
        <v>65</v>
      </c>
      <c r="R365" s="54">
        <v>163</v>
      </c>
      <c r="S365" s="54" t="s">
        <v>71</v>
      </c>
      <c r="T365" s="54">
        <v>146200</v>
      </c>
      <c r="U365" s="54" t="s">
        <v>67</v>
      </c>
      <c r="V365" s="54" t="s">
        <v>68</v>
      </c>
      <c r="W365" s="54" t="s">
        <v>28</v>
      </c>
      <c r="X365" s="54" t="s">
        <v>29</v>
      </c>
      <c r="Y365" s="49">
        <f t="shared" si="31"/>
        <v>0</v>
      </c>
    </row>
    <row r="366" spans="8:25" x14ac:dyDescent="0.25">
      <c r="H366" s="17">
        <v>40857</v>
      </c>
      <c r="I366" s="18" t="s">
        <v>29</v>
      </c>
      <c r="J366" s="18" t="str">
        <f t="shared" si="27"/>
        <v>NOK</v>
      </c>
      <c r="K366" s="18" t="str">
        <f t="shared" si="28"/>
        <v>40857NOK</v>
      </c>
      <c r="L366" s="18" t="str">
        <f t="shared" si="29"/>
        <v>40857NOK</v>
      </c>
      <c r="M366" s="22">
        <v>-39799.999999999614</v>
      </c>
      <c r="N366" s="47">
        <f t="shared" si="30"/>
        <v>-39799.999999999614</v>
      </c>
      <c r="O366" s="55">
        <v>40857</v>
      </c>
      <c r="P366" s="54">
        <v>0</v>
      </c>
      <c r="Q366" s="54" t="s">
        <v>65</v>
      </c>
      <c r="R366" s="54">
        <v>163</v>
      </c>
      <c r="S366" s="54" t="s">
        <v>71</v>
      </c>
      <c r="T366" s="54">
        <v>-39800</v>
      </c>
      <c r="U366" s="54" t="s">
        <v>67</v>
      </c>
      <c r="V366" s="54" t="s">
        <v>68</v>
      </c>
      <c r="W366" s="54" t="s">
        <v>28</v>
      </c>
      <c r="X366" s="54" t="s">
        <v>29</v>
      </c>
      <c r="Y366" s="49">
        <f t="shared" si="31"/>
        <v>0</v>
      </c>
    </row>
    <row r="367" spans="8:25" x14ac:dyDescent="0.25">
      <c r="H367" s="19">
        <v>40858</v>
      </c>
      <c r="I367" s="20" t="s">
        <v>29</v>
      </c>
      <c r="J367" s="18" t="str">
        <f t="shared" si="27"/>
        <v>NOK</v>
      </c>
      <c r="K367" s="18" t="str">
        <f t="shared" si="28"/>
        <v>40858NOK</v>
      </c>
      <c r="L367" s="18" t="str">
        <f t="shared" si="29"/>
        <v>40858NOK</v>
      </c>
      <c r="M367" s="23">
        <v>-46000.000000000262</v>
      </c>
      <c r="N367" s="47">
        <f t="shared" si="30"/>
        <v>-46000.000000000262</v>
      </c>
      <c r="O367" s="55">
        <v>40858</v>
      </c>
      <c r="P367" s="54">
        <v>0</v>
      </c>
      <c r="Q367" s="54" t="s">
        <v>65</v>
      </c>
      <c r="R367" s="54">
        <v>163</v>
      </c>
      <c r="S367" s="54" t="s">
        <v>71</v>
      </c>
      <c r="T367" s="54">
        <v>-46000</v>
      </c>
      <c r="U367" s="54" t="s">
        <v>67</v>
      </c>
      <c r="V367" s="54" t="s">
        <v>68</v>
      </c>
      <c r="W367" s="54" t="s">
        <v>28</v>
      </c>
      <c r="X367" s="54" t="s">
        <v>29</v>
      </c>
      <c r="Y367" s="49">
        <f t="shared" si="31"/>
        <v>0</v>
      </c>
    </row>
    <row r="368" spans="8:25" x14ac:dyDescent="0.25">
      <c r="H368" s="17">
        <v>40861</v>
      </c>
      <c r="I368" s="18" t="s">
        <v>29</v>
      </c>
      <c r="J368" s="18" t="str">
        <f t="shared" si="27"/>
        <v>NOK</v>
      </c>
      <c r="K368" s="18" t="str">
        <f t="shared" si="28"/>
        <v>40861NOK</v>
      </c>
      <c r="L368" s="18" t="str">
        <f t="shared" si="29"/>
        <v>40861NOK</v>
      </c>
      <c r="M368" s="22">
        <v>26900.000000000367</v>
      </c>
      <c r="N368" s="47">
        <f t="shared" si="30"/>
        <v>26900.000000000367</v>
      </c>
      <c r="O368" s="55">
        <v>40861</v>
      </c>
      <c r="P368" s="54">
        <v>0</v>
      </c>
      <c r="Q368" s="54" t="s">
        <v>69</v>
      </c>
      <c r="R368" s="54">
        <v>163</v>
      </c>
      <c r="S368" s="54" t="s">
        <v>71</v>
      </c>
      <c r="T368" s="54">
        <v>26900</v>
      </c>
      <c r="U368" s="54" t="s">
        <v>67</v>
      </c>
      <c r="V368" s="54" t="s">
        <v>68</v>
      </c>
      <c r="W368" s="54" t="s">
        <v>28</v>
      </c>
      <c r="X368" s="54" t="s">
        <v>29</v>
      </c>
      <c r="Y368" s="49">
        <f t="shared" si="31"/>
        <v>0</v>
      </c>
    </row>
    <row r="369" spans="8:25" x14ac:dyDescent="0.25">
      <c r="H369" s="19">
        <v>40855</v>
      </c>
      <c r="I369" s="20" t="s">
        <v>30</v>
      </c>
      <c r="J369" s="18" t="str">
        <f t="shared" si="27"/>
        <v>NOK</v>
      </c>
      <c r="K369" s="18" t="str">
        <f t="shared" si="28"/>
        <v>40855NOK</v>
      </c>
      <c r="L369" s="18" t="str">
        <f t="shared" si="29"/>
        <v>40855NOK</v>
      </c>
      <c r="M369" s="23">
        <v>2520500.0000000009</v>
      </c>
      <c r="N369" s="47">
        <f t="shared" si="30"/>
        <v>2520500.0000000009</v>
      </c>
      <c r="O369" s="55">
        <v>40855</v>
      </c>
      <c r="P369" s="54">
        <v>0</v>
      </c>
      <c r="Q369" s="54" t="s">
        <v>65</v>
      </c>
      <c r="R369" s="54">
        <v>163</v>
      </c>
      <c r="S369" s="54" t="s">
        <v>71</v>
      </c>
      <c r="T369" s="54">
        <v>2520500</v>
      </c>
      <c r="U369" s="54" t="s">
        <v>67</v>
      </c>
      <c r="V369" s="54" t="s">
        <v>68</v>
      </c>
      <c r="W369" s="54" t="s">
        <v>28</v>
      </c>
      <c r="X369" s="54" t="s">
        <v>30</v>
      </c>
      <c r="Y369" s="49">
        <f t="shared" si="31"/>
        <v>0</v>
      </c>
    </row>
    <row r="370" spans="8:25" x14ac:dyDescent="0.25">
      <c r="H370" s="17">
        <v>40856</v>
      </c>
      <c r="I370" s="18" t="s">
        <v>30</v>
      </c>
      <c r="J370" s="18" t="str">
        <f t="shared" si="27"/>
        <v>NOK</v>
      </c>
      <c r="K370" s="18" t="str">
        <f t="shared" si="28"/>
        <v>40856NOK</v>
      </c>
      <c r="L370" s="18" t="str">
        <f t="shared" si="29"/>
        <v>40856NOK</v>
      </c>
      <c r="M370" s="22">
        <v>-146200.00000000032</v>
      </c>
      <c r="N370" s="47">
        <f t="shared" si="30"/>
        <v>-146200.00000000032</v>
      </c>
      <c r="O370" s="55">
        <v>40856</v>
      </c>
      <c r="P370" s="54">
        <v>0</v>
      </c>
      <c r="Q370" s="54" t="s">
        <v>65</v>
      </c>
      <c r="R370" s="54">
        <v>163</v>
      </c>
      <c r="S370" s="54" t="s">
        <v>71</v>
      </c>
      <c r="T370" s="54">
        <v>-146200</v>
      </c>
      <c r="U370" s="54" t="s">
        <v>67</v>
      </c>
      <c r="V370" s="54" t="s">
        <v>68</v>
      </c>
      <c r="W370" s="54" t="s">
        <v>28</v>
      </c>
      <c r="X370" s="54" t="s">
        <v>30</v>
      </c>
      <c r="Y370" s="49">
        <f t="shared" si="31"/>
        <v>0</v>
      </c>
    </row>
    <row r="371" spans="8:25" x14ac:dyDescent="0.25">
      <c r="H371" s="19">
        <v>40857</v>
      </c>
      <c r="I371" s="20" t="s">
        <v>30</v>
      </c>
      <c r="J371" s="18" t="str">
        <f t="shared" si="27"/>
        <v>NOK</v>
      </c>
      <c r="K371" s="18" t="str">
        <f t="shared" si="28"/>
        <v>40857NOK</v>
      </c>
      <c r="L371" s="18" t="str">
        <f t="shared" si="29"/>
        <v>40857NOK</v>
      </c>
      <c r="M371" s="23">
        <v>39799.999999999614</v>
      </c>
      <c r="N371" s="47">
        <f t="shared" si="30"/>
        <v>39799.999999999614</v>
      </c>
      <c r="O371" s="55">
        <v>40857</v>
      </c>
      <c r="P371" s="54">
        <v>0</v>
      </c>
      <c r="Q371" s="54" t="s">
        <v>65</v>
      </c>
      <c r="R371" s="54">
        <v>163</v>
      </c>
      <c r="S371" s="54" t="s">
        <v>71</v>
      </c>
      <c r="T371" s="54">
        <v>39800</v>
      </c>
      <c r="U371" s="54" t="s">
        <v>67</v>
      </c>
      <c r="V371" s="54" t="s">
        <v>68</v>
      </c>
      <c r="W371" s="54" t="s">
        <v>28</v>
      </c>
      <c r="X371" s="54" t="s">
        <v>30</v>
      </c>
      <c r="Y371" s="49">
        <f t="shared" si="31"/>
        <v>0</v>
      </c>
    </row>
    <row r="372" spans="8:25" x14ac:dyDescent="0.25">
      <c r="H372" s="17">
        <v>40858</v>
      </c>
      <c r="I372" s="18" t="s">
        <v>30</v>
      </c>
      <c r="J372" s="18" t="str">
        <f t="shared" si="27"/>
        <v>NOK</v>
      </c>
      <c r="K372" s="18" t="str">
        <f t="shared" si="28"/>
        <v>40858NOK</v>
      </c>
      <c r="L372" s="18" t="str">
        <f t="shared" si="29"/>
        <v>40858NOK</v>
      </c>
      <c r="M372" s="22">
        <v>46000.000000000262</v>
      </c>
      <c r="N372" s="47">
        <f t="shared" si="30"/>
        <v>46000.000000000262</v>
      </c>
      <c r="O372" s="55">
        <v>40858</v>
      </c>
      <c r="P372" s="54">
        <v>0</v>
      </c>
      <c r="Q372" s="54" t="s">
        <v>65</v>
      </c>
      <c r="R372" s="54">
        <v>163</v>
      </c>
      <c r="S372" s="54" t="s">
        <v>71</v>
      </c>
      <c r="T372" s="54">
        <v>46000</v>
      </c>
      <c r="U372" s="54" t="s">
        <v>67</v>
      </c>
      <c r="V372" s="54" t="s">
        <v>68</v>
      </c>
      <c r="W372" s="54" t="s">
        <v>28</v>
      </c>
      <c r="X372" s="54" t="s">
        <v>30</v>
      </c>
      <c r="Y372" s="49">
        <f t="shared" si="31"/>
        <v>0</v>
      </c>
    </row>
    <row r="373" spans="8:25" x14ac:dyDescent="0.25">
      <c r="H373" s="19">
        <v>40861</v>
      </c>
      <c r="I373" s="20" t="s">
        <v>30</v>
      </c>
      <c r="J373" s="18" t="str">
        <f t="shared" si="27"/>
        <v>NOK</v>
      </c>
      <c r="K373" s="18" t="str">
        <f t="shared" si="28"/>
        <v>40861NOK</v>
      </c>
      <c r="L373" s="18" t="str">
        <f t="shared" si="29"/>
        <v>40861NOK</v>
      </c>
      <c r="M373" s="23">
        <v>-26900.000000000367</v>
      </c>
      <c r="N373" s="47">
        <f t="shared" si="30"/>
        <v>-26900.000000000367</v>
      </c>
      <c r="O373" s="55">
        <v>40861</v>
      </c>
      <c r="P373" s="54">
        <v>0</v>
      </c>
      <c r="Q373" s="54" t="s">
        <v>69</v>
      </c>
      <c r="R373" s="54">
        <v>163</v>
      </c>
      <c r="S373" s="54" t="s">
        <v>71</v>
      </c>
      <c r="T373" s="54">
        <v>-26900</v>
      </c>
      <c r="U373" s="54" t="s">
        <v>67</v>
      </c>
      <c r="V373" s="54" t="s">
        <v>68</v>
      </c>
      <c r="W373" s="54" t="s">
        <v>28</v>
      </c>
      <c r="X373" s="54" t="s">
        <v>30</v>
      </c>
      <c r="Y373" s="49">
        <f t="shared" si="31"/>
        <v>0</v>
      </c>
    </row>
    <row r="374" spans="8:25" x14ac:dyDescent="0.25">
      <c r="H374" s="17">
        <v>40858</v>
      </c>
      <c r="I374" s="18" t="s">
        <v>31</v>
      </c>
      <c r="J374" s="18" t="str">
        <f t="shared" si="27"/>
        <v>NOK</v>
      </c>
      <c r="K374" s="18" t="str">
        <f t="shared" si="28"/>
        <v>40858NOK</v>
      </c>
      <c r="L374" s="18" t="str">
        <f t="shared" si="29"/>
        <v>40858NOK</v>
      </c>
      <c r="M374" s="22">
        <v>-2336900</v>
      </c>
      <c r="N374" s="47">
        <f t="shared" si="30"/>
        <v>-2336900</v>
      </c>
      <c r="O374" s="55">
        <v>40858</v>
      </c>
      <c r="P374" s="54">
        <v>0</v>
      </c>
      <c r="Q374" s="54" t="s">
        <v>65</v>
      </c>
      <c r="R374" s="54">
        <v>163</v>
      </c>
      <c r="S374" s="54" t="s">
        <v>71</v>
      </c>
      <c r="T374" s="54">
        <v>-2336900</v>
      </c>
      <c r="U374" s="54" t="s">
        <v>67</v>
      </c>
      <c r="V374" s="54" t="s">
        <v>68</v>
      </c>
      <c r="W374" s="54" t="s">
        <v>28</v>
      </c>
      <c r="X374" s="54" t="s">
        <v>31</v>
      </c>
      <c r="Y374" s="49">
        <f t="shared" si="31"/>
        <v>0</v>
      </c>
    </row>
    <row r="375" spans="8:25" x14ac:dyDescent="0.25">
      <c r="H375" s="19">
        <v>40861</v>
      </c>
      <c r="I375" s="20" t="s">
        <v>31</v>
      </c>
      <c r="J375" s="18" t="str">
        <f t="shared" si="27"/>
        <v>NOK</v>
      </c>
      <c r="K375" s="18" t="str">
        <f t="shared" si="28"/>
        <v>40861NOK</v>
      </c>
      <c r="L375" s="18" t="str">
        <f t="shared" si="29"/>
        <v>40861NOK</v>
      </c>
      <c r="M375" s="23">
        <v>26900.000000000367</v>
      </c>
      <c r="N375" s="47">
        <f t="shared" si="30"/>
        <v>26900.000000000367</v>
      </c>
      <c r="O375" s="55">
        <v>40861</v>
      </c>
      <c r="P375" s="54">
        <v>0</v>
      </c>
      <c r="Q375" s="54" t="s">
        <v>69</v>
      </c>
      <c r="R375" s="54">
        <v>163</v>
      </c>
      <c r="S375" s="54" t="s">
        <v>71</v>
      </c>
      <c r="T375" s="54">
        <v>26900</v>
      </c>
      <c r="U375" s="54" t="s">
        <v>67</v>
      </c>
      <c r="V375" s="54" t="s">
        <v>68</v>
      </c>
      <c r="W375" s="54" t="s">
        <v>28</v>
      </c>
      <c r="X375" s="54" t="s">
        <v>31</v>
      </c>
      <c r="Y375" s="49">
        <f t="shared" si="3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5"/>
  <sheetViews>
    <sheetView topLeftCell="A333" workbookViewId="0">
      <selection activeCell="F9" sqref="F9"/>
    </sheetView>
  </sheetViews>
  <sheetFormatPr defaultRowHeight="15" x14ac:dyDescent="0.25"/>
  <cols>
    <col min="1" max="1" width="10" style="42" bestFit="1" customWidth="1"/>
    <col min="2" max="2" width="12" style="42" bestFit="1" customWidth="1"/>
    <col min="3" max="5" width="9.140625" style="42"/>
    <col min="6" max="6" width="10.7109375" style="42" bestFit="1" customWidth="1"/>
    <col min="7" max="7" width="9.140625" style="42"/>
    <col min="8" max="8" width="10.7109375" style="42" bestFit="1" customWidth="1"/>
    <col min="9" max="9" width="42.28515625" style="42" bestFit="1" customWidth="1"/>
    <col min="10" max="11" width="21.42578125" style="42" customWidth="1"/>
    <col min="12" max="12" width="16.7109375" style="42" bestFit="1" customWidth="1"/>
    <col min="13" max="13" width="9.140625" style="42"/>
    <col min="14" max="14" width="13.7109375" style="42" bestFit="1" customWidth="1"/>
    <col min="15" max="21" width="9.140625" style="42"/>
    <col min="22" max="22" width="18.28515625" style="42" bestFit="1" customWidth="1"/>
    <col min="23" max="23" width="42.28515625" style="42" bestFit="1" customWidth="1"/>
    <col min="24" max="24" width="12.7109375" style="42" bestFit="1" customWidth="1"/>
    <col min="25" max="16384" width="9.140625" style="42"/>
  </cols>
  <sheetData>
    <row r="1" spans="1:24" x14ac:dyDescent="0.25">
      <c r="A1" s="42" t="s">
        <v>72</v>
      </c>
      <c r="B1" s="39" t="s">
        <v>0</v>
      </c>
      <c r="C1" s="42" t="s">
        <v>75</v>
      </c>
      <c r="D1" s="42" t="s">
        <v>39</v>
      </c>
      <c r="H1" s="15" t="s">
        <v>82</v>
      </c>
      <c r="I1" s="16" t="s">
        <v>83</v>
      </c>
      <c r="J1" s="16" t="s">
        <v>84</v>
      </c>
      <c r="K1" s="16" t="s">
        <v>85</v>
      </c>
      <c r="L1" s="21" t="s">
        <v>89</v>
      </c>
      <c r="M1" s="46" t="s">
        <v>90</v>
      </c>
      <c r="N1" s="52" t="s">
        <v>55</v>
      </c>
      <c r="O1" s="52" t="s">
        <v>56</v>
      </c>
      <c r="P1" s="52" t="s">
        <v>57</v>
      </c>
      <c r="Q1" s="52" t="s">
        <v>58</v>
      </c>
      <c r="R1" s="52" t="s">
        <v>59</v>
      </c>
      <c r="S1" s="52" t="s">
        <v>60</v>
      </c>
      <c r="T1" s="52" t="s">
        <v>61</v>
      </c>
      <c r="U1" s="52" t="s">
        <v>62</v>
      </c>
      <c r="V1" s="52" t="s">
        <v>63</v>
      </c>
      <c r="W1" s="52" t="s">
        <v>64</v>
      </c>
      <c r="X1" s="45" t="s">
        <v>81</v>
      </c>
    </row>
    <row r="2" spans="1:24" x14ac:dyDescent="0.25">
      <c r="A2" s="42" t="str">
        <f>B2&amp;LEFT(C2,3)</f>
        <v>40819GBP</v>
      </c>
      <c r="B2" s="40">
        <v>40819</v>
      </c>
      <c r="C2" s="42" t="s">
        <v>86</v>
      </c>
      <c r="D2" s="42">
        <v>1.1631328131137246</v>
      </c>
      <c r="E2" s="48">
        <v>1.16313281311372</v>
      </c>
      <c r="F2" s="42">
        <f>D2-E2</f>
        <v>4.6629367034256575E-15</v>
      </c>
      <c r="H2" s="17">
        <v>40819</v>
      </c>
      <c r="I2" s="18" t="s">
        <v>22</v>
      </c>
      <c r="J2" s="18" t="str">
        <f>MID(I2,21,3)</f>
        <v>GBP</v>
      </c>
      <c r="K2" s="18" t="str">
        <f>H2&amp;J2</f>
        <v>40819GBP</v>
      </c>
      <c r="L2" s="22">
        <v>-1374.9999999999873</v>
      </c>
      <c r="M2" s="47">
        <f>VLOOKUP(K2,$A$1:$D$91,4,FALSE)*L2</f>
        <v>-1599.3076180313565</v>
      </c>
      <c r="N2" s="53">
        <v>40819</v>
      </c>
      <c r="O2" s="52">
        <v>0</v>
      </c>
      <c r="P2" s="52" t="s">
        <v>65</v>
      </c>
      <c r="Q2" s="52">
        <v>163</v>
      </c>
      <c r="R2" s="52" t="s">
        <v>91</v>
      </c>
      <c r="S2" s="52">
        <v>-1599.3076180313701</v>
      </c>
      <c r="T2" s="52" t="s">
        <v>67</v>
      </c>
      <c r="U2" s="52" t="s">
        <v>68</v>
      </c>
      <c r="V2" s="52" t="s">
        <v>21</v>
      </c>
      <c r="W2" s="52" t="s">
        <v>22</v>
      </c>
      <c r="X2" s="42">
        <f>ROUND(M2/S2-1,8)</f>
        <v>0</v>
      </c>
    </row>
    <row r="3" spans="1:24" x14ac:dyDescent="0.25">
      <c r="A3" s="42" t="str">
        <f t="shared" ref="A3:A66" si="0">B3&amp;LEFT(C3,3)</f>
        <v>40820GBP</v>
      </c>
      <c r="B3" s="40">
        <v>40820</v>
      </c>
      <c r="C3" s="42" t="s">
        <v>86</v>
      </c>
      <c r="D3" s="42">
        <v>1.1647999882697999</v>
      </c>
      <c r="E3" s="38"/>
      <c r="H3" s="19">
        <v>40820</v>
      </c>
      <c r="I3" s="20" t="s">
        <v>22</v>
      </c>
      <c r="J3" s="18" t="str">
        <f t="shared" ref="J3:J66" si="1">MID(I3,21,3)</f>
        <v>GBP</v>
      </c>
      <c r="K3" s="18" t="str">
        <f t="shared" ref="K3:K66" si="2">H3&amp;J3</f>
        <v>40820GBP</v>
      </c>
      <c r="L3" s="23">
        <v>-1499.9999999999736</v>
      </c>
      <c r="M3" s="47">
        <f t="shared" ref="M3:M66" si="3">VLOOKUP(K3,$A$1:$D$91,4,FALSE)*L3</f>
        <v>-1747.1999824046691</v>
      </c>
      <c r="N3" s="53">
        <v>40820</v>
      </c>
      <c r="O3" s="52">
        <v>0</v>
      </c>
      <c r="P3" s="52" t="s">
        <v>65</v>
      </c>
      <c r="Q3" s="52">
        <v>163</v>
      </c>
      <c r="R3" s="52" t="s">
        <v>91</v>
      </c>
      <c r="S3" s="52">
        <v>-1747.1999824047</v>
      </c>
      <c r="T3" s="52" t="s">
        <v>67</v>
      </c>
      <c r="U3" s="52" t="s">
        <v>68</v>
      </c>
      <c r="V3" s="52" t="s">
        <v>21</v>
      </c>
      <c r="W3" s="52" t="s">
        <v>22</v>
      </c>
      <c r="X3" s="42">
        <f t="shared" ref="X3:X66" si="4">ROUND(M3/S3-1,8)</f>
        <v>0</v>
      </c>
    </row>
    <row r="4" spans="1:24" x14ac:dyDescent="0.25">
      <c r="A4" s="42" t="str">
        <f t="shared" si="0"/>
        <v>40821GBP</v>
      </c>
      <c r="B4" s="40">
        <v>40821</v>
      </c>
      <c r="C4" s="42" t="s">
        <v>86</v>
      </c>
      <c r="D4" s="42">
        <v>1.1603888360679022</v>
      </c>
      <c r="H4" s="17">
        <v>40821</v>
      </c>
      <c r="I4" s="18" t="s">
        <v>22</v>
      </c>
      <c r="J4" s="18" t="str">
        <f t="shared" si="1"/>
        <v>GBP</v>
      </c>
      <c r="K4" s="18" t="str">
        <f t="shared" si="2"/>
        <v>40821GBP</v>
      </c>
      <c r="L4" s="22">
        <v>4124.9999999999618</v>
      </c>
      <c r="M4" s="47">
        <f t="shared" si="3"/>
        <v>4786.6039487800526</v>
      </c>
      <c r="N4" s="53">
        <v>40821</v>
      </c>
      <c r="O4" s="52">
        <v>0</v>
      </c>
      <c r="P4" s="52" t="s">
        <v>65</v>
      </c>
      <c r="Q4" s="52">
        <v>163</v>
      </c>
      <c r="R4" s="52" t="s">
        <v>91</v>
      </c>
      <c r="S4" s="52">
        <v>4786.6039487800999</v>
      </c>
      <c r="T4" s="52" t="s">
        <v>67</v>
      </c>
      <c r="U4" s="52" t="s">
        <v>68</v>
      </c>
      <c r="V4" s="52" t="s">
        <v>21</v>
      </c>
      <c r="W4" s="52" t="s">
        <v>22</v>
      </c>
      <c r="X4" s="42">
        <f t="shared" si="4"/>
        <v>0</v>
      </c>
    </row>
    <row r="5" spans="1:24" x14ac:dyDescent="0.25">
      <c r="A5" s="42" t="str">
        <f t="shared" si="0"/>
        <v>40822GBP</v>
      </c>
      <c r="B5" s="40">
        <v>40822</v>
      </c>
      <c r="C5" s="42" t="s">
        <v>86</v>
      </c>
      <c r="D5" s="42">
        <v>1.1490303485325637</v>
      </c>
      <c r="H5" s="19">
        <v>40822</v>
      </c>
      <c r="I5" s="20" t="s">
        <v>22</v>
      </c>
      <c r="J5" s="18" t="str">
        <f t="shared" si="1"/>
        <v>GBP</v>
      </c>
      <c r="K5" s="18" t="str">
        <f t="shared" si="2"/>
        <v>40822GBP</v>
      </c>
      <c r="L5" s="23">
        <v>10625.000000000078</v>
      </c>
      <c r="M5" s="47">
        <f t="shared" si="3"/>
        <v>12208.447453158578</v>
      </c>
      <c r="N5" s="53">
        <v>40822</v>
      </c>
      <c r="O5" s="52">
        <v>0</v>
      </c>
      <c r="P5" s="52" t="s">
        <v>65</v>
      </c>
      <c r="Q5" s="52">
        <v>163</v>
      </c>
      <c r="R5" s="52" t="s">
        <v>91</v>
      </c>
      <c r="S5" s="52">
        <v>12208.4474531585</v>
      </c>
      <c r="T5" s="52" t="s">
        <v>67</v>
      </c>
      <c r="U5" s="52" t="s">
        <v>68</v>
      </c>
      <c r="V5" s="52" t="s">
        <v>21</v>
      </c>
      <c r="W5" s="52" t="s">
        <v>22</v>
      </c>
      <c r="X5" s="42">
        <f t="shared" si="4"/>
        <v>0</v>
      </c>
    </row>
    <row r="6" spans="1:24" x14ac:dyDescent="0.25">
      <c r="A6" s="42" t="str">
        <f t="shared" si="0"/>
        <v>40823GBP</v>
      </c>
      <c r="B6" s="40">
        <v>40823</v>
      </c>
      <c r="C6" s="42" t="s">
        <v>86</v>
      </c>
      <c r="D6" s="42">
        <v>1.1546302825955939</v>
      </c>
      <c r="H6" s="17">
        <v>40823</v>
      </c>
      <c r="I6" s="18" t="s">
        <v>22</v>
      </c>
      <c r="J6" s="18" t="str">
        <f t="shared" si="1"/>
        <v>GBP</v>
      </c>
      <c r="K6" s="18" t="str">
        <f t="shared" si="2"/>
        <v>40823GBP</v>
      </c>
      <c r="L6" s="22">
        <v>-5249.9999999999773</v>
      </c>
      <c r="M6" s="47">
        <f t="shared" si="3"/>
        <v>-6061.8089836268418</v>
      </c>
      <c r="N6" s="53">
        <v>40823</v>
      </c>
      <c r="O6" s="52">
        <v>0</v>
      </c>
      <c r="P6" s="52" t="s">
        <v>65</v>
      </c>
      <c r="Q6" s="52">
        <v>163</v>
      </c>
      <c r="R6" s="52" t="s">
        <v>91</v>
      </c>
      <c r="S6" s="52">
        <v>-6061.80898362687</v>
      </c>
      <c r="T6" s="52" t="s">
        <v>67</v>
      </c>
      <c r="U6" s="52" t="s">
        <v>68</v>
      </c>
      <c r="V6" s="52" t="s">
        <v>21</v>
      </c>
      <c r="W6" s="52" t="s">
        <v>22</v>
      </c>
      <c r="X6" s="42">
        <f t="shared" si="4"/>
        <v>0</v>
      </c>
    </row>
    <row r="7" spans="1:24" x14ac:dyDescent="0.25">
      <c r="A7" s="42" t="str">
        <f t="shared" si="0"/>
        <v>40827GBP</v>
      </c>
      <c r="B7" s="40">
        <v>40827</v>
      </c>
      <c r="C7" s="42" t="s">
        <v>86</v>
      </c>
      <c r="D7" s="42">
        <v>1.1493037999960627</v>
      </c>
      <c r="H7" s="19">
        <v>40827</v>
      </c>
      <c r="I7" s="20" t="s">
        <v>22</v>
      </c>
      <c r="J7" s="18" t="str">
        <f t="shared" si="1"/>
        <v>GBP</v>
      </c>
      <c r="K7" s="18" t="str">
        <f t="shared" si="2"/>
        <v>40827GBP</v>
      </c>
      <c r="L7" s="23">
        <v>5000.0000000000045</v>
      </c>
      <c r="M7" s="47">
        <f t="shared" si="3"/>
        <v>5746.5189999803188</v>
      </c>
      <c r="N7" s="53">
        <v>40827</v>
      </c>
      <c r="O7" s="52">
        <v>0</v>
      </c>
      <c r="P7" s="52" t="s">
        <v>65</v>
      </c>
      <c r="Q7" s="52">
        <v>163</v>
      </c>
      <c r="R7" s="52" t="s">
        <v>91</v>
      </c>
      <c r="S7" s="52">
        <v>5746.5189999803197</v>
      </c>
      <c r="T7" s="52" t="s">
        <v>67</v>
      </c>
      <c r="U7" s="52" t="s">
        <v>68</v>
      </c>
      <c r="V7" s="52" t="s">
        <v>21</v>
      </c>
      <c r="W7" s="52" t="s">
        <v>22</v>
      </c>
      <c r="X7" s="42">
        <f t="shared" si="4"/>
        <v>0</v>
      </c>
    </row>
    <row r="8" spans="1:24" x14ac:dyDescent="0.25">
      <c r="A8" s="42" t="str">
        <f t="shared" si="0"/>
        <v>40828GBP</v>
      </c>
      <c r="B8" s="40">
        <v>40828</v>
      </c>
      <c r="C8" s="42" t="s">
        <v>86</v>
      </c>
      <c r="D8" s="42">
        <v>1.1420997060136266</v>
      </c>
      <c r="F8" s="18" t="s">
        <v>22</v>
      </c>
      <c r="H8" s="17">
        <v>40828</v>
      </c>
      <c r="I8" s="18" t="s">
        <v>22</v>
      </c>
      <c r="J8" s="18" t="str">
        <f t="shared" si="1"/>
        <v>GBP</v>
      </c>
      <c r="K8" s="18" t="str">
        <f t="shared" si="2"/>
        <v>40828GBP</v>
      </c>
      <c r="L8" s="22">
        <v>6874.9999999999363</v>
      </c>
      <c r="M8" s="47">
        <f t="shared" si="3"/>
        <v>7851.9354788436103</v>
      </c>
      <c r="N8" s="53">
        <v>40828</v>
      </c>
      <c r="O8" s="52">
        <v>0</v>
      </c>
      <c r="P8" s="52" t="s">
        <v>65</v>
      </c>
      <c r="Q8" s="52">
        <v>163</v>
      </c>
      <c r="R8" s="52" t="s">
        <v>91</v>
      </c>
      <c r="S8" s="52">
        <v>7851.9354788436804</v>
      </c>
      <c r="T8" s="52" t="s">
        <v>67</v>
      </c>
      <c r="U8" s="52" t="s">
        <v>68</v>
      </c>
      <c r="V8" s="52" t="s">
        <v>21</v>
      </c>
      <c r="W8" s="52" t="s">
        <v>22</v>
      </c>
      <c r="X8" s="42">
        <f t="shared" si="4"/>
        <v>0</v>
      </c>
    </row>
    <row r="9" spans="1:24" x14ac:dyDescent="0.25">
      <c r="A9" s="42" t="str">
        <f t="shared" si="0"/>
        <v>40829GBP</v>
      </c>
      <c r="B9" s="40">
        <v>40829</v>
      </c>
      <c r="C9" s="42" t="s">
        <v>86</v>
      </c>
      <c r="D9" s="42">
        <v>1.1457603715739122</v>
      </c>
      <c r="F9" s="42">
        <f>SUMIF($I$2:$I$375,F8,$M$2:$M$375)</f>
        <v>-6361.5786126634921</v>
      </c>
      <c r="H9" s="19">
        <v>40829</v>
      </c>
      <c r="I9" s="20" t="s">
        <v>22</v>
      </c>
      <c r="J9" s="18" t="str">
        <f t="shared" si="1"/>
        <v>GBP</v>
      </c>
      <c r="K9" s="18" t="str">
        <f t="shared" si="2"/>
        <v>40829GBP</v>
      </c>
      <c r="L9" s="23">
        <v>-3500.0000000000309</v>
      </c>
      <c r="M9" s="47">
        <f t="shared" si="3"/>
        <v>-4010.1613005087279</v>
      </c>
      <c r="N9" s="53">
        <v>40829</v>
      </c>
      <c r="O9" s="52">
        <v>0</v>
      </c>
      <c r="P9" s="52" t="s">
        <v>65</v>
      </c>
      <c r="Q9" s="52">
        <v>163</v>
      </c>
      <c r="R9" s="52" t="s">
        <v>91</v>
      </c>
      <c r="S9" s="52">
        <v>-4010.1613005086901</v>
      </c>
      <c r="T9" s="52" t="s">
        <v>67</v>
      </c>
      <c r="U9" s="52" t="s">
        <v>68</v>
      </c>
      <c r="V9" s="52" t="s">
        <v>21</v>
      </c>
      <c r="W9" s="52" t="s">
        <v>22</v>
      </c>
      <c r="X9" s="42">
        <f t="shared" si="4"/>
        <v>0</v>
      </c>
    </row>
    <row r="10" spans="1:24" x14ac:dyDescent="0.25">
      <c r="A10" s="42" t="str">
        <f t="shared" si="0"/>
        <v>40830GBP</v>
      </c>
      <c r="B10" s="40">
        <v>40830</v>
      </c>
      <c r="C10" s="42" t="s">
        <v>86</v>
      </c>
      <c r="D10" s="42">
        <v>1.1409265051711537</v>
      </c>
      <c r="H10" s="17">
        <v>40830</v>
      </c>
      <c r="I10" s="18" t="s">
        <v>22</v>
      </c>
      <c r="J10" s="18" t="str">
        <f t="shared" si="1"/>
        <v>GBP</v>
      </c>
      <c r="K10" s="18" t="str">
        <f t="shared" si="2"/>
        <v>40830GBP</v>
      </c>
      <c r="L10" s="22">
        <v>4625.0000000000455</v>
      </c>
      <c r="M10" s="47">
        <f t="shared" si="3"/>
        <v>5276.7850864166376</v>
      </c>
      <c r="N10" s="53">
        <v>40830</v>
      </c>
      <c r="O10" s="52">
        <v>0</v>
      </c>
      <c r="P10" s="52" t="s">
        <v>65</v>
      </c>
      <c r="Q10" s="52">
        <v>163</v>
      </c>
      <c r="R10" s="52" t="s">
        <v>91</v>
      </c>
      <c r="S10" s="52">
        <v>5276.7850864165903</v>
      </c>
      <c r="T10" s="52" t="s">
        <v>67</v>
      </c>
      <c r="U10" s="52" t="s">
        <v>68</v>
      </c>
      <c r="V10" s="52" t="s">
        <v>21</v>
      </c>
      <c r="W10" s="52" t="s">
        <v>22</v>
      </c>
      <c r="X10" s="42">
        <f t="shared" si="4"/>
        <v>0</v>
      </c>
    </row>
    <row r="11" spans="1:24" x14ac:dyDescent="0.25">
      <c r="A11" s="42" t="str">
        <f t="shared" si="0"/>
        <v>40833GBP</v>
      </c>
      <c r="B11" s="40">
        <v>40833</v>
      </c>
      <c r="C11" s="42" t="s">
        <v>86</v>
      </c>
      <c r="D11" s="42">
        <v>1.1448196655882659</v>
      </c>
      <c r="H11" s="19">
        <v>40833</v>
      </c>
      <c r="I11" s="20" t="s">
        <v>22</v>
      </c>
      <c r="J11" s="18" t="str">
        <f t="shared" si="1"/>
        <v>GBP</v>
      </c>
      <c r="K11" s="18" t="str">
        <f t="shared" si="2"/>
        <v>40833GBP</v>
      </c>
      <c r="L11" s="23">
        <v>-3750.0000000000032</v>
      </c>
      <c r="M11" s="47">
        <f t="shared" si="3"/>
        <v>-4293.0737459560005</v>
      </c>
      <c r="N11" s="53">
        <v>40833</v>
      </c>
      <c r="O11" s="52">
        <v>0</v>
      </c>
      <c r="P11" s="52" t="s">
        <v>65</v>
      </c>
      <c r="Q11" s="52">
        <v>163</v>
      </c>
      <c r="R11" s="52" t="s">
        <v>91</v>
      </c>
      <c r="S11" s="52">
        <v>-4293.0737459559996</v>
      </c>
      <c r="T11" s="52" t="s">
        <v>67</v>
      </c>
      <c r="U11" s="52" t="s">
        <v>68</v>
      </c>
      <c r="V11" s="52" t="s">
        <v>21</v>
      </c>
      <c r="W11" s="52" t="s">
        <v>22</v>
      </c>
      <c r="X11" s="42">
        <f t="shared" si="4"/>
        <v>0</v>
      </c>
    </row>
    <row r="12" spans="1:24" x14ac:dyDescent="0.25">
      <c r="A12" s="42" t="str">
        <f t="shared" si="0"/>
        <v>40834GBP</v>
      </c>
      <c r="B12" s="40">
        <v>40834</v>
      </c>
      <c r="C12" s="42" t="s">
        <v>86</v>
      </c>
      <c r="D12" s="42">
        <v>1.1473207216730765</v>
      </c>
      <c r="H12" s="17">
        <v>40834</v>
      </c>
      <c r="I12" s="18" t="s">
        <v>22</v>
      </c>
      <c r="J12" s="18" t="str">
        <f t="shared" si="1"/>
        <v>GBP</v>
      </c>
      <c r="K12" s="18" t="str">
        <f t="shared" si="2"/>
        <v>40834GBP</v>
      </c>
      <c r="L12" s="22">
        <v>-2375.0000000000159</v>
      </c>
      <c r="M12" s="47">
        <f t="shared" si="3"/>
        <v>-2724.8867139735748</v>
      </c>
      <c r="N12" s="53">
        <v>40834</v>
      </c>
      <c r="O12" s="52">
        <v>0</v>
      </c>
      <c r="P12" s="52" t="s">
        <v>65</v>
      </c>
      <c r="Q12" s="52">
        <v>163</v>
      </c>
      <c r="R12" s="52" t="s">
        <v>91</v>
      </c>
      <c r="S12" s="52">
        <v>-2724.8867139735598</v>
      </c>
      <c r="T12" s="52" t="s">
        <v>67</v>
      </c>
      <c r="U12" s="52" t="s">
        <v>68</v>
      </c>
      <c r="V12" s="52" t="s">
        <v>21</v>
      </c>
      <c r="W12" s="52" t="s">
        <v>22</v>
      </c>
      <c r="X12" s="42">
        <f t="shared" si="4"/>
        <v>0</v>
      </c>
    </row>
    <row r="13" spans="1:24" x14ac:dyDescent="0.25">
      <c r="A13" s="42" t="str">
        <f t="shared" si="0"/>
        <v>40835GBP</v>
      </c>
      <c r="B13" s="40">
        <v>40835</v>
      </c>
      <c r="C13" s="42" t="s">
        <v>86</v>
      </c>
      <c r="D13" s="42">
        <v>1.1463017066682366</v>
      </c>
      <c r="H13" s="19">
        <v>40835</v>
      </c>
      <c r="I13" s="20" t="s">
        <v>22</v>
      </c>
      <c r="J13" s="18" t="str">
        <f t="shared" si="1"/>
        <v>GBP</v>
      </c>
      <c r="K13" s="18" t="str">
        <f t="shared" si="2"/>
        <v>40835GBP</v>
      </c>
      <c r="L13" s="23">
        <v>1000.0000000000286</v>
      </c>
      <c r="M13" s="47">
        <f t="shared" si="3"/>
        <v>1146.3017066682694</v>
      </c>
      <c r="N13" s="53">
        <v>40835</v>
      </c>
      <c r="O13" s="52">
        <v>0</v>
      </c>
      <c r="P13" s="52" t="s">
        <v>65</v>
      </c>
      <c r="Q13" s="52">
        <v>163</v>
      </c>
      <c r="R13" s="52" t="s">
        <v>91</v>
      </c>
      <c r="S13" s="52">
        <v>1146.3017066682401</v>
      </c>
      <c r="T13" s="52" t="s">
        <v>67</v>
      </c>
      <c r="U13" s="52" t="s">
        <v>68</v>
      </c>
      <c r="V13" s="52" t="s">
        <v>21</v>
      </c>
      <c r="W13" s="52" t="s">
        <v>22</v>
      </c>
      <c r="X13" s="42">
        <f t="shared" si="4"/>
        <v>0</v>
      </c>
    </row>
    <row r="14" spans="1:24" x14ac:dyDescent="0.25">
      <c r="A14" s="42" t="str">
        <f t="shared" si="0"/>
        <v>40836GBP</v>
      </c>
      <c r="B14" s="40">
        <v>40836</v>
      </c>
      <c r="C14" s="42" t="s">
        <v>86</v>
      </c>
      <c r="D14" s="42">
        <v>1.1462059789353989</v>
      </c>
      <c r="H14" s="17">
        <v>40837</v>
      </c>
      <c r="I14" s="18" t="s">
        <v>22</v>
      </c>
      <c r="J14" s="18" t="str">
        <f t="shared" si="1"/>
        <v>GBP</v>
      </c>
      <c r="K14" s="18" t="str">
        <f t="shared" si="2"/>
        <v>40837GBP</v>
      </c>
      <c r="L14" s="22">
        <v>-1250.0000000000011</v>
      </c>
      <c r="M14" s="47">
        <f t="shared" si="3"/>
        <v>-1434.4948385576095</v>
      </c>
      <c r="N14" s="53">
        <v>40837</v>
      </c>
      <c r="O14" s="52">
        <v>0</v>
      </c>
      <c r="P14" s="52" t="s">
        <v>65</v>
      </c>
      <c r="Q14" s="52">
        <v>163</v>
      </c>
      <c r="R14" s="52" t="s">
        <v>91</v>
      </c>
      <c r="S14" s="52">
        <v>-1434.4948385576099</v>
      </c>
      <c r="T14" s="52" t="s">
        <v>67</v>
      </c>
      <c r="U14" s="52" t="s">
        <v>68</v>
      </c>
      <c r="V14" s="52" t="s">
        <v>21</v>
      </c>
      <c r="W14" s="52" t="s">
        <v>22</v>
      </c>
      <c r="X14" s="42">
        <f t="shared" si="4"/>
        <v>0</v>
      </c>
    </row>
    <row r="15" spans="1:24" x14ac:dyDescent="0.25">
      <c r="A15" s="42" t="str">
        <f t="shared" si="0"/>
        <v>40837GBP</v>
      </c>
      <c r="B15" s="40">
        <v>40837</v>
      </c>
      <c r="C15" s="42" t="s">
        <v>86</v>
      </c>
      <c r="D15" s="42">
        <v>1.1475958708460865</v>
      </c>
      <c r="H15" s="19">
        <v>40840</v>
      </c>
      <c r="I15" s="20" t="s">
        <v>22</v>
      </c>
      <c r="J15" s="18" t="str">
        <f t="shared" si="1"/>
        <v>GBP</v>
      </c>
      <c r="K15" s="18" t="str">
        <f t="shared" si="2"/>
        <v>40840GBP</v>
      </c>
      <c r="L15" s="23">
        <v>-2624.9999999999886</v>
      </c>
      <c r="M15" s="47">
        <f t="shared" si="3"/>
        <v>-3019.7511250180014</v>
      </c>
      <c r="N15" s="53">
        <v>40840</v>
      </c>
      <c r="O15" s="52">
        <v>0</v>
      </c>
      <c r="P15" s="52" t="s">
        <v>65</v>
      </c>
      <c r="Q15" s="52">
        <v>163</v>
      </c>
      <c r="R15" s="52" t="s">
        <v>91</v>
      </c>
      <c r="S15" s="52">
        <v>-3019.75112501801</v>
      </c>
      <c r="T15" s="52" t="s">
        <v>67</v>
      </c>
      <c r="U15" s="52" t="s">
        <v>68</v>
      </c>
      <c r="V15" s="52" t="s">
        <v>21</v>
      </c>
      <c r="W15" s="52" t="s">
        <v>22</v>
      </c>
      <c r="X15" s="42">
        <f t="shared" si="4"/>
        <v>0</v>
      </c>
    </row>
    <row r="16" spans="1:24" x14ac:dyDescent="0.25">
      <c r="A16" s="42" t="str">
        <f t="shared" si="0"/>
        <v>40840GBP</v>
      </c>
      <c r="B16" s="40">
        <v>40840</v>
      </c>
      <c r="C16" s="42" t="s">
        <v>86</v>
      </c>
      <c r="D16" s="42">
        <v>1.1503813809592436</v>
      </c>
      <c r="H16" s="17">
        <v>40841</v>
      </c>
      <c r="I16" s="18" t="s">
        <v>22</v>
      </c>
      <c r="J16" s="18" t="str">
        <f t="shared" si="1"/>
        <v>GBP</v>
      </c>
      <c r="K16" s="18" t="str">
        <f t="shared" si="2"/>
        <v>40841GBP</v>
      </c>
      <c r="L16" s="22">
        <v>249.99999999997246</v>
      </c>
      <c r="M16" s="47">
        <f t="shared" si="3"/>
        <v>287.51413804899676</v>
      </c>
      <c r="N16" s="53">
        <v>40841</v>
      </c>
      <c r="O16" s="52">
        <v>0</v>
      </c>
      <c r="P16" s="52" t="s">
        <v>65</v>
      </c>
      <c r="Q16" s="52">
        <v>163</v>
      </c>
      <c r="R16" s="52" t="s">
        <v>91</v>
      </c>
      <c r="S16" s="52">
        <v>287.51413804902802</v>
      </c>
      <c r="T16" s="52" t="s">
        <v>67</v>
      </c>
      <c r="U16" s="52" t="s">
        <v>68</v>
      </c>
      <c r="V16" s="52" t="s">
        <v>21</v>
      </c>
      <c r="W16" s="52" t="s">
        <v>22</v>
      </c>
      <c r="X16" s="42">
        <f t="shared" si="4"/>
        <v>0</v>
      </c>
    </row>
    <row r="17" spans="1:24" x14ac:dyDescent="0.25">
      <c r="A17" s="42" t="str">
        <f t="shared" si="0"/>
        <v>40841GBP</v>
      </c>
      <c r="B17" s="40">
        <v>40841</v>
      </c>
      <c r="C17" s="42" t="s">
        <v>86</v>
      </c>
      <c r="D17" s="42">
        <v>1.1500565521961137</v>
      </c>
      <c r="H17" s="19">
        <v>40842</v>
      </c>
      <c r="I17" s="20" t="s">
        <v>22</v>
      </c>
      <c r="J17" s="18" t="str">
        <f t="shared" si="1"/>
        <v>GBP</v>
      </c>
      <c r="K17" s="18" t="str">
        <f t="shared" si="2"/>
        <v>40842GBP</v>
      </c>
      <c r="L17" s="23">
        <v>2000.0000000000573</v>
      </c>
      <c r="M17" s="47">
        <f t="shared" si="3"/>
        <v>2295.8397266237907</v>
      </c>
      <c r="N17" s="53">
        <v>40842</v>
      </c>
      <c r="O17" s="52">
        <v>0</v>
      </c>
      <c r="P17" s="52" t="s">
        <v>65</v>
      </c>
      <c r="Q17" s="52">
        <v>163</v>
      </c>
      <c r="R17" s="52" t="s">
        <v>91</v>
      </c>
      <c r="S17" s="52">
        <v>2295.8397266237198</v>
      </c>
      <c r="T17" s="52" t="s">
        <v>67</v>
      </c>
      <c r="U17" s="52" t="s">
        <v>68</v>
      </c>
      <c r="V17" s="52" t="s">
        <v>21</v>
      </c>
      <c r="W17" s="52" t="s">
        <v>22</v>
      </c>
      <c r="X17" s="42">
        <f t="shared" si="4"/>
        <v>0</v>
      </c>
    </row>
    <row r="18" spans="1:24" x14ac:dyDescent="0.25">
      <c r="A18" s="42" t="str">
        <f t="shared" si="0"/>
        <v>40842GBP</v>
      </c>
      <c r="B18" s="40">
        <v>40842</v>
      </c>
      <c r="C18" s="42" t="s">
        <v>86</v>
      </c>
      <c r="D18" s="42">
        <v>1.1479198633118626</v>
      </c>
      <c r="H18" s="17">
        <v>40843</v>
      </c>
      <c r="I18" s="18" t="s">
        <v>22</v>
      </c>
      <c r="J18" s="18" t="str">
        <f t="shared" si="1"/>
        <v>GBP</v>
      </c>
      <c r="K18" s="18" t="str">
        <f t="shared" si="2"/>
        <v>40843GBP</v>
      </c>
      <c r="L18" s="22">
        <v>10499.999999999955</v>
      </c>
      <c r="M18" s="47">
        <f t="shared" si="3"/>
        <v>11938.028309718653</v>
      </c>
      <c r="N18" s="53">
        <v>40843</v>
      </c>
      <c r="O18" s="52">
        <v>0</v>
      </c>
      <c r="P18" s="52" t="s">
        <v>65</v>
      </c>
      <c r="Q18" s="52">
        <v>163</v>
      </c>
      <c r="R18" s="52" t="s">
        <v>91</v>
      </c>
      <c r="S18" s="52">
        <v>11938.0283097187</v>
      </c>
      <c r="T18" s="52" t="s">
        <v>67</v>
      </c>
      <c r="U18" s="52" t="s">
        <v>68</v>
      </c>
      <c r="V18" s="52" t="s">
        <v>21</v>
      </c>
      <c r="W18" s="52" t="s">
        <v>22</v>
      </c>
      <c r="X18" s="42">
        <f t="shared" si="4"/>
        <v>0</v>
      </c>
    </row>
    <row r="19" spans="1:24" x14ac:dyDescent="0.25">
      <c r="A19" s="42" t="str">
        <f t="shared" si="0"/>
        <v>40843GBP</v>
      </c>
      <c r="B19" s="40">
        <v>40843</v>
      </c>
      <c r="C19" s="42" t="s">
        <v>86</v>
      </c>
      <c r="D19" s="42">
        <v>1.136955077116067</v>
      </c>
      <c r="H19" s="19">
        <v>40844</v>
      </c>
      <c r="I19" s="20" t="s">
        <v>22</v>
      </c>
      <c r="J19" s="18" t="str">
        <f t="shared" si="1"/>
        <v>GBP</v>
      </c>
      <c r="K19" s="18" t="str">
        <f t="shared" si="2"/>
        <v>40844GBP</v>
      </c>
      <c r="L19" s="23">
        <v>-374.99999999995867</v>
      </c>
      <c r="M19" s="47">
        <f t="shared" si="3"/>
        <v>-426.54700238930911</v>
      </c>
      <c r="N19" s="53">
        <v>40844</v>
      </c>
      <c r="O19" s="52">
        <v>0</v>
      </c>
      <c r="P19" s="52" t="s">
        <v>65</v>
      </c>
      <c r="Q19" s="52">
        <v>163</v>
      </c>
      <c r="R19" s="52" t="s">
        <v>91</v>
      </c>
      <c r="S19" s="52">
        <v>-426.54700238935601</v>
      </c>
      <c r="T19" s="52" t="s">
        <v>67</v>
      </c>
      <c r="U19" s="52" t="s">
        <v>68</v>
      </c>
      <c r="V19" s="52" t="s">
        <v>21</v>
      </c>
      <c r="W19" s="52" t="s">
        <v>22</v>
      </c>
      <c r="X19" s="42">
        <f t="shared" si="4"/>
        <v>0</v>
      </c>
    </row>
    <row r="20" spans="1:24" x14ac:dyDescent="0.25">
      <c r="A20" s="42" t="str">
        <f t="shared" si="0"/>
        <v>40844GBP</v>
      </c>
      <c r="B20" s="40">
        <v>40844</v>
      </c>
      <c r="C20" s="42" t="s">
        <v>86</v>
      </c>
      <c r="D20" s="42">
        <v>1.137458673038283</v>
      </c>
      <c r="H20" s="17">
        <v>40847</v>
      </c>
      <c r="I20" s="18" t="s">
        <v>22</v>
      </c>
      <c r="J20" s="18" t="str">
        <f t="shared" si="1"/>
        <v>GBP</v>
      </c>
      <c r="K20" s="18" t="str">
        <f t="shared" si="2"/>
        <v>40847GBP</v>
      </c>
      <c r="L20" s="22">
        <v>-8625.0000000000218</v>
      </c>
      <c r="M20" s="47">
        <f t="shared" si="3"/>
        <v>-9887.2598216046099</v>
      </c>
      <c r="N20" s="53">
        <v>40847</v>
      </c>
      <c r="O20" s="52">
        <v>0</v>
      </c>
      <c r="P20" s="52" t="s">
        <v>65</v>
      </c>
      <c r="Q20" s="52">
        <v>163</v>
      </c>
      <c r="R20" s="52" t="s">
        <v>91</v>
      </c>
      <c r="S20" s="52">
        <v>-9887.2598216045808</v>
      </c>
      <c r="T20" s="52" t="s">
        <v>67</v>
      </c>
      <c r="U20" s="52" t="s">
        <v>68</v>
      </c>
      <c r="V20" s="52" t="s">
        <v>21</v>
      </c>
      <c r="W20" s="52" t="s">
        <v>22</v>
      </c>
      <c r="X20" s="42">
        <f t="shared" si="4"/>
        <v>0</v>
      </c>
    </row>
    <row r="21" spans="1:24" x14ac:dyDescent="0.25">
      <c r="A21" s="42" t="str">
        <f t="shared" si="0"/>
        <v>40847GBP</v>
      </c>
      <c r="B21" s="40">
        <v>40847</v>
      </c>
      <c r="C21" s="42" t="s">
        <v>86</v>
      </c>
      <c r="D21" s="42">
        <v>1.14634896482372</v>
      </c>
      <c r="H21" s="19">
        <v>40848</v>
      </c>
      <c r="I21" s="20" t="s">
        <v>22</v>
      </c>
      <c r="J21" s="18" t="str">
        <f t="shared" si="1"/>
        <v>GBP</v>
      </c>
      <c r="K21" s="18" t="str">
        <f t="shared" si="2"/>
        <v>40848GBP</v>
      </c>
      <c r="L21" s="23">
        <v>-18625.000000000029</v>
      </c>
      <c r="M21" s="47">
        <f t="shared" si="3"/>
        <v>-21721.405099441785</v>
      </c>
      <c r="N21" s="53">
        <v>40848</v>
      </c>
      <c r="O21" s="52">
        <v>0</v>
      </c>
      <c r="P21" s="52" t="s">
        <v>65</v>
      </c>
      <c r="Q21" s="52">
        <v>163</v>
      </c>
      <c r="R21" s="52" t="s">
        <v>91</v>
      </c>
      <c r="S21" s="52">
        <v>-21721.405099441799</v>
      </c>
      <c r="T21" s="52" t="s">
        <v>67</v>
      </c>
      <c r="U21" s="52" t="s">
        <v>68</v>
      </c>
      <c r="V21" s="52" t="s">
        <v>21</v>
      </c>
      <c r="W21" s="52" t="s">
        <v>22</v>
      </c>
      <c r="X21" s="42">
        <f t="shared" si="4"/>
        <v>0</v>
      </c>
    </row>
    <row r="22" spans="1:24" x14ac:dyDescent="0.25">
      <c r="A22" s="42" t="str">
        <f t="shared" si="0"/>
        <v>40848GBP</v>
      </c>
      <c r="B22" s="40">
        <v>40848</v>
      </c>
      <c r="C22" s="42" t="s">
        <v>86</v>
      </c>
      <c r="D22" s="42">
        <v>1.1662499382250604</v>
      </c>
      <c r="H22" s="17">
        <v>40849</v>
      </c>
      <c r="I22" s="18" t="s">
        <v>22</v>
      </c>
      <c r="J22" s="18" t="str">
        <f t="shared" si="1"/>
        <v>GBP</v>
      </c>
      <c r="K22" s="18" t="str">
        <f t="shared" si="2"/>
        <v>40849GBP</v>
      </c>
      <c r="L22" s="22">
        <v>5249.9999999999773</v>
      </c>
      <c r="M22" s="47">
        <f t="shared" si="3"/>
        <v>6093.2571576444589</v>
      </c>
      <c r="N22" s="53">
        <v>40849</v>
      </c>
      <c r="O22" s="52">
        <v>0</v>
      </c>
      <c r="P22" s="52" t="s">
        <v>65</v>
      </c>
      <c r="Q22" s="52">
        <v>163</v>
      </c>
      <c r="R22" s="52" t="s">
        <v>91</v>
      </c>
      <c r="S22" s="52">
        <v>6093.2571576444898</v>
      </c>
      <c r="T22" s="52" t="s">
        <v>67</v>
      </c>
      <c r="U22" s="52" t="s">
        <v>68</v>
      </c>
      <c r="V22" s="52" t="s">
        <v>21</v>
      </c>
      <c r="W22" s="52" t="s">
        <v>22</v>
      </c>
      <c r="X22" s="42">
        <f t="shared" si="4"/>
        <v>0</v>
      </c>
    </row>
    <row r="23" spans="1:24" x14ac:dyDescent="0.25">
      <c r="A23" s="42" t="str">
        <f t="shared" si="0"/>
        <v>40849GBP</v>
      </c>
      <c r="B23" s="40">
        <v>40849</v>
      </c>
      <c r="C23" s="42" t="s">
        <v>86</v>
      </c>
      <c r="D23" s="42">
        <v>1.1606204109799019</v>
      </c>
      <c r="H23" s="19">
        <v>40850</v>
      </c>
      <c r="I23" s="20" t="s">
        <v>22</v>
      </c>
      <c r="J23" s="18" t="str">
        <f t="shared" si="1"/>
        <v>GBP</v>
      </c>
      <c r="K23" s="18" t="str">
        <f t="shared" si="2"/>
        <v>40850GBP</v>
      </c>
      <c r="L23" s="23">
        <v>-2874.9999999999609</v>
      </c>
      <c r="M23" s="47">
        <f t="shared" si="3"/>
        <v>-3345.8305475400521</v>
      </c>
      <c r="N23" s="53">
        <v>40850</v>
      </c>
      <c r="O23" s="52">
        <v>0</v>
      </c>
      <c r="P23" s="52" t="s">
        <v>65</v>
      </c>
      <c r="Q23" s="52">
        <v>163</v>
      </c>
      <c r="R23" s="52" t="s">
        <v>91</v>
      </c>
      <c r="S23" s="52">
        <v>-3345.8305475400998</v>
      </c>
      <c r="T23" s="52" t="s">
        <v>67</v>
      </c>
      <c r="U23" s="52" t="s">
        <v>68</v>
      </c>
      <c r="V23" s="52" t="s">
        <v>21</v>
      </c>
      <c r="W23" s="52" t="s">
        <v>22</v>
      </c>
      <c r="X23" s="42">
        <f t="shared" si="4"/>
        <v>0</v>
      </c>
    </row>
    <row r="24" spans="1:24" x14ac:dyDescent="0.25">
      <c r="A24" s="42" t="str">
        <f t="shared" si="0"/>
        <v>40850GBP</v>
      </c>
      <c r="B24" s="40">
        <v>40850</v>
      </c>
      <c r="C24" s="42" t="s">
        <v>86</v>
      </c>
      <c r="D24" s="42">
        <v>1.1637671469704687</v>
      </c>
      <c r="H24" s="17">
        <v>40851</v>
      </c>
      <c r="I24" s="18" t="s">
        <v>22</v>
      </c>
      <c r="J24" s="18" t="str">
        <f t="shared" si="1"/>
        <v>GBP</v>
      </c>
      <c r="K24" s="18" t="str">
        <f t="shared" si="2"/>
        <v>40851GBP</v>
      </c>
      <c r="L24" s="22">
        <v>1125.0000000000148</v>
      </c>
      <c r="M24" s="47">
        <f t="shared" si="3"/>
        <v>1307.9113397356837</v>
      </c>
      <c r="N24" s="53">
        <v>40851</v>
      </c>
      <c r="O24" s="52">
        <v>0</v>
      </c>
      <c r="P24" s="52" t="s">
        <v>65</v>
      </c>
      <c r="Q24" s="52">
        <v>163</v>
      </c>
      <c r="R24" s="52" t="s">
        <v>91</v>
      </c>
      <c r="S24" s="52">
        <v>1307.91133973567</v>
      </c>
      <c r="T24" s="52" t="s">
        <v>67</v>
      </c>
      <c r="U24" s="52" t="s">
        <v>68</v>
      </c>
      <c r="V24" s="52" t="s">
        <v>21</v>
      </c>
      <c r="W24" s="52" t="s">
        <v>22</v>
      </c>
      <c r="X24" s="42">
        <f t="shared" si="4"/>
        <v>0</v>
      </c>
    </row>
    <row r="25" spans="1:24" x14ac:dyDescent="0.25">
      <c r="A25" s="42" t="str">
        <f t="shared" si="0"/>
        <v>40851GBP</v>
      </c>
      <c r="B25" s="40">
        <v>40851</v>
      </c>
      <c r="C25" s="42" t="s">
        <v>86</v>
      </c>
      <c r="D25" s="42">
        <v>1.1625878575428146</v>
      </c>
      <c r="H25" s="19">
        <v>40854</v>
      </c>
      <c r="I25" s="20" t="s">
        <v>22</v>
      </c>
      <c r="J25" s="18" t="str">
        <f t="shared" si="1"/>
        <v>GBP</v>
      </c>
      <c r="K25" s="18" t="str">
        <f t="shared" si="2"/>
        <v>40854GBP</v>
      </c>
      <c r="L25" s="23">
        <v>-2250.0000000000296</v>
      </c>
      <c r="M25" s="47">
        <f t="shared" si="3"/>
        <v>-2621.1719546058389</v>
      </c>
      <c r="N25" s="53">
        <v>40854</v>
      </c>
      <c r="O25" s="52">
        <v>0</v>
      </c>
      <c r="P25" s="52" t="s">
        <v>65</v>
      </c>
      <c r="Q25" s="52">
        <v>163</v>
      </c>
      <c r="R25" s="52" t="s">
        <v>91</v>
      </c>
      <c r="S25" s="52">
        <v>-2621.1719546057998</v>
      </c>
      <c r="T25" s="52" t="s">
        <v>67</v>
      </c>
      <c r="U25" s="52" t="s">
        <v>68</v>
      </c>
      <c r="V25" s="52" t="s">
        <v>21</v>
      </c>
      <c r="W25" s="52" t="s">
        <v>22</v>
      </c>
      <c r="X25" s="42">
        <f t="shared" si="4"/>
        <v>0</v>
      </c>
    </row>
    <row r="26" spans="1:24" x14ac:dyDescent="0.25">
      <c r="A26" s="42" t="str">
        <f t="shared" si="0"/>
        <v>40854GBP</v>
      </c>
      <c r="B26" s="40">
        <v>40854</v>
      </c>
      <c r="C26" s="42" t="s">
        <v>86</v>
      </c>
      <c r="D26" s="42">
        <v>1.1649653131581352</v>
      </c>
      <c r="H26" s="17">
        <v>40855</v>
      </c>
      <c r="I26" s="18" t="s">
        <v>22</v>
      </c>
      <c r="J26" s="18" t="str">
        <f t="shared" si="1"/>
        <v>GBP</v>
      </c>
      <c r="K26" s="18" t="str">
        <f t="shared" si="2"/>
        <v>40855GBP</v>
      </c>
      <c r="L26" s="22">
        <v>-624.99999999993122</v>
      </c>
      <c r="M26" s="47">
        <f t="shared" si="3"/>
        <v>-728.51759501270237</v>
      </c>
      <c r="N26" s="53">
        <v>40855</v>
      </c>
      <c r="O26" s="52">
        <v>0</v>
      </c>
      <c r="P26" s="52" t="s">
        <v>65</v>
      </c>
      <c r="Q26" s="52">
        <v>163</v>
      </c>
      <c r="R26" s="52" t="s">
        <v>91</v>
      </c>
      <c r="S26" s="52">
        <v>-728.51759501278195</v>
      </c>
      <c r="T26" s="52" t="s">
        <v>67</v>
      </c>
      <c r="U26" s="52" t="s">
        <v>68</v>
      </c>
      <c r="V26" s="52" t="s">
        <v>21</v>
      </c>
      <c r="W26" s="52" t="s">
        <v>22</v>
      </c>
      <c r="X26" s="42">
        <f t="shared" si="4"/>
        <v>0</v>
      </c>
    </row>
    <row r="27" spans="1:24" x14ac:dyDescent="0.25">
      <c r="A27" s="42" t="str">
        <f t="shared" si="0"/>
        <v>40855GBP</v>
      </c>
      <c r="B27" s="40">
        <v>40855</v>
      </c>
      <c r="C27" s="42" t="s">
        <v>86</v>
      </c>
      <c r="D27" s="42">
        <v>1.1656281520204521</v>
      </c>
      <c r="H27" s="19">
        <v>40856</v>
      </c>
      <c r="I27" s="20" t="s">
        <v>22</v>
      </c>
      <c r="J27" s="18" t="str">
        <f t="shared" si="1"/>
        <v>GBP</v>
      </c>
      <c r="K27" s="18" t="str">
        <f t="shared" si="2"/>
        <v>40856GBP</v>
      </c>
      <c r="L27" s="23">
        <v>-10000.000000000009</v>
      </c>
      <c r="M27" s="47">
        <f t="shared" si="3"/>
        <v>-11766.054697008292</v>
      </c>
      <c r="N27" s="53">
        <v>40856</v>
      </c>
      <c r="O27" s="52">
        <v>0</v>
      </c>
      <c r="P27" s="52" t="s">
        <v>65</v>
      </c>
      <c r="Q27" s="52">
        <v>163</v>
      </c>
      <c r="R27" s="52" t="s">
        <v>91</v>
      </c>
      <c r="S27" s="52">
        <v>-11766.0546970083</v>
      </c>
      <c r="T27" s="52" t="s">
        <v>67</v>
      </c>
      <c r="U27" s="52" t="s">
        <v>68</v>
      </c>
      <c r="V27" s="52" t="s">
        <v>21</v>
      </c>
      <c r="W27" s="52" t="s">
        <v>22</v>
      </c>
      <c r="X27" s="42">
        <f t="shared" si="4"/>
        <v>0</v>
      </c>
    </row>
    <row r="28" spans="1:24" x14ac:dyDescent="0.25">
      <c r="A28" s="42" t="str">
        <f t="shared" si="0"/>
        <v>40856GBP</v>
      </c>
      <c r="B28" s="40">
        <v>40856</v>
      </c>
      <c r="C28" s="42" t="s">
        <v>86</v>
      </c>
      <c r="D28" s="42">
        <v>1.1766054697008281</v>
      </c>
      <c r="H28" s="17">
        <v>40857</v>
      </c>
      <c r="I28" s="18" t="s">
        <v>22</v>
      </c>
      <c r="J28" s="18" t="str">
        <f t="shared" si="1"/>
        <v>GBP</v>
      </c>
      <c r="K28" s="18" t="str">
        <f t="shared" si="2"/>
        <v>40857GBP</v>
      </c>
      <c r="L28" s="22">
        <v>4249.9999999999482</v>
      </c>
      <c r="M28" s="47">
        <f t="shared" si="3"/>
        <v>4980.7178685226845</v>
      </c>
      <c r="N28" s="53">
        <v>40857</v>
      </c>
      <c r="O28" s="52">
        <v>0</v>
      </c>
      <c r="P28" s="52" t="s">
        <v>65</v>
      </c>
      <c r="Q28" s="52">
        <v>163</v>
      </c>
      <c r="R28" s="52" t="s">
        <v>91</v>
      </c>
      <c r="S28" s="52">
        <v>4980.71786852275</v>
      </c>
      <c r="T28" s="52" t="s">
        <v>67</v>
      </c>
      <c r="U28" s="52" t="s">
        <v>68</v>
      </c>
      <c r="V28" s="52" t="s">
        <v>21</v>
      </c>
      <c r="W28" s="52" t="s">
        <v>22</v>
      </c>
      <c r="X28" s="42">
        <f t="shared" si="4"/>
        <v>0</v>
      </c>
    </row>
    <row r="29" spans="1:24" x14ac:dyDescent="0.25">
      <c r="A29" s="42" t="str">
        <f t="shared" si="0"/>
        <v>40857GBP</v>
      </c>
      <c r="B29" s="40">
        <v>40857</v>
      </c>
      <c r="C29" s="42" t="s">
        <v>86</v>
      </c>
      <c r="D29" s="42">
        <v>1.171933616122999</v>
      </c>
      <c r="H29" s="19">
        <v>40858</v>
      </c>
      <c r="I29" s="20" t="s">
        <v>22</v>
      </c>
      <c r="J29" s="18" t="str">
        <f t="shared" si="1"/>
        <v>GBP</v>
      </c>
      <c r="K29" s="18" t="str">
        <f t="shared" si="2"/>
        <v>40858GBP</v>
      </c>
      <c r="L29" s="23">
        <v>4374.9999999999345</v>
      </c>
      <c r="M29" s="47">
        <f t="shared" si="3"/>
        <v>5106.0311988741469</v>
      </c>
      <c r="N29" s="53">
        <v>40858</v>
      </c>
      <c r="O29" s="52">
        <v>0</v>
      </c>
      <c r="P29" s="52" t="s">
        <v>65</v>
      </c>
      <c r="Q29" s="52">
        <v>163</v>
      </c>
      <c r="R29" s="52" t="s">
        <v>91</v>
      </c>
      <c r="S29" s="52">
        <v>5106.0311988742196</v>
      </c>
      <c r="T29" s="52" t="s">
        <v>67</v>
      </c>
      <c r="U29" s="52" t="s">
        <v>68</v>
      </c>
      <c r="V29" s="52" t="s">
        <v>21</v>
      </c>
      <c r="W29" s="52" t="s">
        <v>22</v>
      </c>
      <c r="X29" s="42">
        <f t="shared" si="4"/>
        <v>0</v>
      </c>
    </row>
    <row r="30" spans="1:24" x14ac:dyDescent="0.25">
      <c r="A30" s="42" t="str">
        <f t="shared" si="0"/>
        <v>40858GBP</v>
      </c>
      <c r="B30" s="40">
        <v>40858</v>
      </c>
      <c r="C30" s="42" t="s">
        <v>86</v>
      </c>
      <c r="D30" s="42">
        <v>1.1670928454569653</v>
      </c>
      <c r="H30" s="17">
        <v>40833</v>
      </c>
      <c r="I30" s="18" t="s">
        <v>23</v>
      </c>
      <c r="J30" s="18" t="str">
        <f t="shared" si="1"/>
        <v>GBP</v>
      </c>
      <c r="K30" s="18" t="str">
        <f t="shared" si="2"/>
        <v>40833GBP</v>
      </c>
      <c r="L30" s="22">
        <v>60250.000000000029</v>
      </c>
      <c r="M30" s="47">
        <f t="shared" si="3"/>
        <v>68975.384851693045</v>
      </c>
      <c r="N30" s="53">
        <v>40833</v>
      </c>
      <c r="O30" s="52">
        <v>0</v>
      </c>
      <c r="P30" s="52" t="s">
        <v>65</v>
      </c>
      <c r="Q30" s="52">
        <v>163</v>
      </c>
      <c r="R30" s="52" t="s">
        <v>91</v>
      </c>
      <c r="S30" s="52">
        <v>68975.384851693001</v>
      </c>
      <c r="T30" s="52" t="s">
        <v>67</v>
      </c>
      <c r="U30" s="52" t="s">
        <v>68</v>
      </c>
      <c r="V30" s="52" t="s">
        <v>21</v>
      </c>
      <c r="W30" s="52" t="s">
        <v>23</v>
      </c>
      <c r="X30" s="42">
        <f t="shared" si="4"/>
        <v>0</v>
      </c>
    </row>
    <row r="31" spans="1:24" x14ac:dyDescent="0.25">
      <c r="A31" s="42" t="str">
        <f t="shared" si="0"/>
        <v>40861GBP</v>
      </c>
      <c r="B31" s="40">
        <v>40861</v>
      </c>
      <c r="C31" s="42" t="s">
        <v>86</v>
      </c>
      <c r="D31" s="42">
        <v>1.1670674421401179</v>
      </c>
      <c r="H31" s="19">
        <v>40834</v>
      </c>
      <c r="I31" s="20" t="s">
        <v>23</v>
      </c>
      <c r="J31" s="18" t="str">
        <f t="shared" si="1"/>
        <v>GBP</v>
      </c>
      <c r="K31" s="18" t="str">
        <f t="shared" si="2"/>
        <v>40834GBP</v>
      </c>
      <c r="L31" s="23">
        <v>2375.0000000000159</v>
      </c>
      <c r="M31" s="47">
        <f t="shared" si="3"/>
        <v>2724.8867139735748</v>
      </c>
      <c r="N31" s="53">
        <v>40834</v>
      </c>
      <c r="O31" s="52">
        <v>0</v>
      </c>
      <c r="P31" s="52" t="s">
        <v>65</v>
      </c>
      <c r="Q31" s="52">
        <v>163</v>
      </c>
      <c r="R31" s="52" t="s">
        <v>91</v>
      </c>
      <c r="S31" s="52">
        <v>2724.8867139735598</v>
      </c>
      <c r="T31" s="52" t="s">
        <v>67</v>
      </c>
      <c r="U31" s="52" t="s">
        <v>68</v>
      </c>
      <c r="V31" s="52" t="s">
        <v>21</v>
      </c>
      <c r="W31" s="52" t="s">
        <v>23</v>
      </c>
      <c r="X31" s="42">
        <f t="shared" si="4"/>
        <v>0</v>
      </c>
    </row>
    <row r="32" spans="1:24" x14ac:dyDescent="0.25">
      <c r="A32" s="42" t="str">
        <f t="shared" si="0"/>
        <v>40819USD</v>
      </c>
      <c r="B32" s="40">
        <v>40819</v>
      </c>
      <c r="C32" s="42" t="s">
        <v>87</v>
      </c>
      <c r="D32" s="42">
        <v>0.75055352442012069</v>
      </c>
      <c r="H32" s="17">
        <v>40835</v>
      </c>
      <c r="I32" s="18" t="s">
        <v>23</v>
      </c>
      <c r="J32" s="18" t="str">
        <f t="shared" si="1"/>
        <v>GBP</v>
      </c>
      <c r="K32" s="18" t="str">
        <f t="shared" si="2"/>
        <v>40835GBP</v>
      </c>
      <c r="L32" s="22">
        <v>-1000.0000000000286</v>
      </c>
      <c r="M32" s="47">
        <f t="shared" si="3"/>
        <v>-1146.3017066682694</v>
      </c>
      <c r="N32" s="53">
        <v>40835</v>
      </c>
      <c r="O32" s="52">
        <v>0</v>
      </c>
      <c r="P32" s="52" t="s">
        <v>65</v>
      </c>
      <c r="Q32" s="52">
        <v>163</v>
      </c>
      <c r="R32" s="52" t="s">
        <v>91</v>
      </c>
      <c r="S32" s="52">
        <v>-1146.3017066682401</v>
      </c>
      <c r="T32" s="52" t="s">
        <v>67</v>
      </c>
      <c r="U32" s="52" t="s">
        <v>68</v>
      </c>
      <c r="V32" s="52" t="s">
        <v>21</v>
      </c>
      <c r="W32" s="52" t="s">
        <v>23</v>
      </c>
      <c r="X32" s="42">
        <f t="shared" si="4"/>
        <v>0</v>
      </c>
    </row>
    <row r="33" spans="1:24" x14ac:dyDescent="0.25">
      <c r="A33" s="42" t="str">
        <f t="shared" si="0"/>
        <v>40820USD</v>
      </c>
      <c r="B33" s="40">
        <v>40820</v>
      </c>
      <c r="C33" s="49" t="s">
        <v>87</v>
      </c>
      <c r="D33" s="42">
        <v>0.7574555222958661</v>
      </c>
      <c r="H33" s="19">
        <v>40837</v>
      </c>
      <c r="I33" s="20" t="s">
        <v>23</v>
      </c>
      <c r="J33" s="18" t="str">
        <f t="shared" si="1"/>
        <v>GBP</v>
      </c>
      <c r="K33" s="18" t="str">
        <f t="shared" si="2"/>
        <v>40837GBP</v>
      </c>
      <c r="L33" s="23">
        <v>1250.0000000000011</v>
      </c>
      <c r="M33" s="47">
        <f t="shared" si="3"/>
        <v>1434.4948385576095</v>
      </c>
      <c r="N33" s="53">
        <v>40837</v>
      </c>
      <c r="O33" s="52">
        <v>0</v>
      </c>
      <c r="P33" s="52" t="s">
        <v>65</v>
      </c>
      <c r="Q33" s="52">
        <v>163</v>
      </c>
      <c r="R33" s="52" t="s">
        <v>91</v>
      </c>
      <c r="S33" s="52">
        <v>1434.4948385576099</v>
      </c>
      <c r="T33" s="52" t="s">
        <v>67</v>
      </c>
      <c r="U33" s="52" t="s">
        <v>68</v>
      </c>
      <c r="V33" s="52" t="s">
        <v>21</v>
      </c>
      <c r="W33" s="52" t="s">
        <v>23</v>
      </c>
      <c r="X33" s="42">
        <f t="shared" si="4"/>
        <v>0</v>
      </c>
    </row>
    <row r="34" spans="1:24" x14ac:dyDescent="0.25">
      <c r="A34" s="42" t="str">
        <f t="shared" si="0"/>
        <v>40821USD</v>
      </c>
      <c r="B34" s="40">
        <v>40821</v>
      </c>
      <c r="C34" s="49" t="s">
        <v>87</v>
      </c>
      <c r="D34" s="42">
        <v>0.75086632486882743</v>
      </c>
      <c r="H34" s="17">
        <v>40840</v>
      </c>
      <c r="I34" s="18" t="s">
        <v>23</v>
      </c>
      <c r="J34" s="18" t="str">
        <f t="shared" si="1"/>
        <v>GBP</v>
      </c>
      <c r="K34" s="18" t="str">
        <f t="shared" si="2"/>
        <v>40840GBP</v>
      </c>
      <c r="L34" s="22">
        <v>2624.9999999999886</v>
      </c>
      <c r="M34" s="47">
        <f t="shared" si="3"/>
        <v>3019.7511250180014</v>
      </c>
      <c r="N34" s="53">
        <v>40840</v>
      </c>
      <c r="O34" s="52">
        <v>0</v>
      </c>
      <c r="P34" s="52" t="s">
        <v>65</v>
      </c>
      <c r="Q34" s="52">
        <v>163</v>
      </c>
      <c r="R34" s="52" t="s">
        <v>91</v>
      </c>
      <c r="S34" s="52">
        <v>3019.75112501801</v>
      </c>
      <c r="T34" s="52" t="s">
        <v>67</v>
      </c>
      <c r="U34" s="52" t="s">
        <v>68</v>
      </c>
      <c r="V34" s="52" t="s">
        <v>21</v>
      </c>
      <c r="W34" s="52" t="s">
        <v>23</v>
      </c>
      <c r="X34" s="42">
        <f t="shared" si="4"/>
        <v>0</v>
      </c>
    </row>
    <row r="35" spans="1:24" x14ac:dyDescent="0.25">
      <c r="A35" s="42" t="str">
        <f t="shared" si="0"/>
        <v>40822USD</v>
      </c>
      <c r="B35" s="40">
        <v>40822</v>
      </c>
      <c r="C35" s="49" t="s">
        <v>87</v>
      </c>
      <c r="D35" s="42">
        <v>0.75021568926436577</v>
      </c>
      <c r="H35" s="19">
        <v>40841</v>
      </c>
      <c r="I35" s="20" t="s">
        <v>23</v>
      </c>
      <c r="J35" s="18" t="str">
        <f t="shared" si="1"/>
        <v>GBP</v>
      </c>
      <c r="K35" s="18" t="str">
        <f t="shared" si="2"/>
        <v>40841GBP</v>
      </c>
      <c r="L35" s="23">
        <v>-249.99999999997246</v>
      </c>
      <c r="M35" s="47">
        <f t="shared" si="3"/>
        <v>-287.51413804899676</v>
      </c>
      <c r="N35" s="53">
        <v>40841</v>
      </c>
      <c r="O35" s="52">
        <v>0</v>
      </c>
      <c r="P35" s="52" t="s">
        <v>65</v>
      </c>
      <c r="Q35" s="52">
        <v>163</v>
      </c>
      <c r="R35" s="52" t="s">
        <v>91</v>
      </c>
      <c r="S35" s="52">
        <v>-287.51413804902802</v>
      </c>
      <c r="T35" s="52" t="s">
        <v>67</v>
      </c>
      <c r="U35" s="52" t="s">
        <v>68</v>
      </c>
      <c r="V35" s="52" t="s">
        <v>21</v>
      </c>
      <c r="W35" s="52" t="s">
        <v>23</v>
      </c>
      <c r="X35" s="42">
        <f t="shared" si="4"/>
        <v>0</v>
      </c>
    </row>
    <row r="36" spans="1:24" x14ac:dyDescent="0.25">
      <c r="A36" s="42" t="str">
        <f t="shared" si="0"/>
        <v>40823USD</v>
      </c>
      <c r="B36" s="40">
        <v>40823</v>
      </c>
      <c r="C36" s="49" t="s">
        <v>87</v>
      </c>
      <c r="D36" s="42">
        <v>0.74191679521542409</v>
      </c>
      <c r="H36" s="17">
        <v>40842</v>
      </c>
      <c r="I36" s="18" t="s">
        <v>23</v>
      </c>
      <c r="J36" s="18" t="str">
        <f t="shared" si="1"/>
        <v>GBP</v>
      </c>
      <c r="K36" s="18" t="str">
        <f t="shared" si="2"/>
        <v>40842GBP</v>
      </c>
      <c r="L36" s="22">
        <v>-2000.0000000000573</v>
      </c>
      <c r="M36" s="47">
        <f t="shared" si="3"/>
        <v>-2295.8397266237907</v>
      </c>
      <c r="N36" s="53">
        <v>40842</v>
      </c>
      <c r="O36" s="52">
        <v>0</v>
      </c>
      <c r="P36" s="52" t="s">
        <v>65</v>
      </c>
      <c r="Q36" s="52">
        <v>163</v>
      </c>
      <c r="R36" s="52" t="s">
        <v>91</v>
      </c>
      <c r="S36" s="52">
        <v>-2295.8397266237198</v>
      </c>
      <c r="T36" s="52" t="s">
        <v>67</v>
      </c>
      <c r="U36" s="52" t="s">
        <v>68</v>
      </c>
      <c r="V36" s="52" t="s">
        <v>21</v>
      </c>
      <c r="W36" s="52" t="s">
        <v>23</v>
      </c>
      <c r="X36" s="42">
        <f t="shared" si="4"/>
        <v>0</v>
      </c>
    </row>
    <row r="37" spans="1:24" x14ac:dyDescent="0.25">
      <c r="A37" s="42" t="str">
        <f t="shared" si="0"/>
        <v>40827USD</v>
      </c>
      <c r="B37" s="40">
        <v>40827</v>
      </c>
      <c r="C37" s="49" t="s">
        <v>87</v>
      </c>
      <c r="D37" s="42">
        <v>0.73550502310978105</v>
      </c>
      <c r="H37" s="19">
        <v>40843</v>
      </c>
      <c r="I37" s="20" t="s">
        <v>23</v>
      </c>
      <c r="J37" s="18" t="str">
        <f t="shared" si="1"/>
        <v>GBP</v>
      </c>
      <c r="K37" s="18" t="str">
        <f t="shared" si="2"/>
        <v>40843GBP</v>
      </c>
      <c r="L37" s="23">
        <v>-10499.999999999955</v>
      </c>
      <c r="M37" s="47">
        <f t="shared" si="3"/>
        <v>-11938.028309718653</v>
      </c>
      <c r="N37" s="53">
        <v>40843</v>
      </c>
      <c r="O37" s="52">
        <v>0</v>
      </c>
      <c r="P37" s="52" t="s">
        <v>65</v>
      </c>
      <c r="Q37" s="52">
        <v>163</v>
      </c>
      <c r="R37" s="52" t="s">
        <v>91</v>
      </c>
      <c r="S37" s="52">
        <v>-11938.0283097187</v>
      </c>
      <c r="T37" s="52" t="s">
        <v>67</v>
      </c>
      <c r="U37" s="52" t="s">
        <v>68</v>
      </c>
      <c r="V37" s="52" t="s">
        <v>21</v>
      </c>
      <c r="W37" s="52" t="s">
        <v>23</v>
      </c>
      <c r="X37" s="42">
        <f t="shared" si="4"/>
        <v>0</v>
      </c>
    </row>
    <row r="38" spans="1:24" x14ac:dyDescent="0.25">
      <c r="A38" s="42" t="str">
        <f t="shared" si="0"/>
        <v>40828USD</v>
      </c>
      <c r="B38" s="40">
        <v>40828</v>
      </c>
      <c r="C38" s="49" t="s">
        <v>87</v>
      </c>
      <c r="D38" s="42">
        <v>0.72629552492217364</v>
      </c>
      <c r="H38" s="17">
        <v>40844</v>
      </c>
      <c r="I38" s="18" t="s">
        <v>23</v>
      </c>
      <c r="J38" s="18" t="str">
        <f t="shared" si="1"/>
        <v>GBP</v>
      </c>
      <c r="K38" s="18" t="str">
        <f t="shared" si="2"/>
        <v>40844GBP</v>
      </c>
      <c r="L38" s="22">
        <v>374.99999999995867</v>
      </c>
      <c r="M38" s="47">
        <f t="shared" si="3"/>
        <v>426.54700238930911</v>
      </c>
      <c r="N38" s="53">
        <v>40844</v>
      </c>
      <c r="O38" s="52">
        <v>0</v>
      </c>
      <c r="P38" s="52" t="s">
        <v>65</v>
      </c>
      <c r="Q38" s="52">
        <v>163</v>
      </c>
      <c r="R38" s="52" t="s">
        <v>91</v>
      </c>
      <c r="S38" s="52">
        <v>426.54700238935601</v>
      </c>
      <c r="T38" s="52" t="s">
        <v>67</v>
      </c>
      <c r="U38" s="52" t="s">
        <v>68</v>
      </c>
      <c r="V38" s="52" t="s">
        <v>21</v>
      </c>
      <c r="W38" s="52" t="s">
        <v>23</v>
      </c>
      <c r="X38" s="42">
        <f t="shared" si="4"/>
        <v>0</v>
      </c>
    </row>
    <row r="39" spans="1:24" x14ac:dyDescent="0.25">
      <c r="A39" s="42" t="str">
        <f t="shared" si="0"/>
        <v>40829USD</v>
      </c>
      <c r="B39" s="40">
        <v>40829</v>
      </c>
      <c r="C39" s="49" t="s">
        <v>87</v>
      </c>
      <c r="D39" s="42">
        <v>0.72971397772463586</v>
      </c>
      <c r="H39" s="19">
        <v>40847</v>
      </c>
      <c r="I39" s="20" t="s">
        <v>23</v>
      </c>
      <c r="J39" s="18" t="str">
        <f t="shared" si="1"/>
        <v>GBP</v>
      </c>
      <c r="K39" s="18" t="str">
        <f t="shared" si="2"/>
        <v>40847GBP</v>
      </c>
      <c r="L39" s="23">
        <v>8625.0000000000218</v>
      </c>
      <c r="M39" s="47">
        <f t="shared" si="3"/>
        <v>9887.2598216046099</v>
      </c>
      <c r="N39" s="53">
        <v>40847</v>
      </c>
      <c r="O39" s="52">
        <v>0</v>
      </c>
      <c r="P39" s="52" t="s">
        <v>65</v>
      </c>
      <c r="Q39" s="52">
        <v>163</v>
      </c>
      <c r="R39" s="52" t="s">
        <v>91</v>
      </c>
      <c r="S39" s="52">
        <v>9887.2598216045808</v>
      </c>
      <c r="T39" s="52" t="s">
        <v>67</v>
      </c>
      <c r="U39" s="52" t="s">
        <v>68</v>
      </c>
      <c r="V39" s="52" t="s">
        <v>21</v>
      </c>
      <c r="W39" s="52" t="s">
        <v>23</v>
      </c>
      <c r="X39" s="42">
        <f t="shared" si="4"/>
        <v>0</v>
      </c>
    </row>
    <row r="40" spans="1:24" x14ac:dyDescent="0.25">
      <c r="A40" s="42" t="str">
        <f t="shared" si="0"/>
        <v>40830USD</v>
      </c>
      <c r="B40" s="40">
        <v>40830</v>
      </c>
      <c r="C40" s="49" t="s">
        <v>87</v>
      </c>
      <c r="D40" s="42">
        <v>0.72114690841848561</v>
      </c>
      <c r="H40" s="17">
        <v>40848</v>
      </c>
      <c r="I40" s="18" t="s">
        <v>23</v>
      </c>
      <c r="J40" s="18" t="str">
        <f t="shared" si="1"/>
        <v>GBP</v>
      </c>
      <c r="K40" s="18" t="str">
        <f t="shared" si="2"/>
        <v>40848GBP</v>
      </c>
      <c r="L40" s="22">
        <v>18625.000000000029</v>
      </c>
      <c r="M40" s="47">
        <f t="shared" si="3"/>
        <v>21721.405099441785</v>
      </c>
      <c r="N40" s="53">
        <v>40848</v>
      </c>
      <c r="O40" s="52">
        <v>0</v>
      </c>
      <c r="P40" s="52" t="s">
        <v>65</v>
      </c>
      <c r="Q40" s="52">
        <v>163</v>
      </c>
      <c r="R40" s="52" t="s">
        <v>91</v>
      </c>
      <c r="S40" s="52">
        <v>21721.405099441799</v>
      </c>
      <c r="T40" s="52" t="s">
        <v>67</v>
      </c>
      <c r="U40" s="52" t="s">
        <v>68</v>
      </c>
      <c r="V40" s="52" t="s">
        <v>21</v>
      </c>
      <c r="W40" s="52" t="s">
        <v>23</v>
      </c>
      <c r="X40" s="42">
        <f t="shared" si="4"/>
        <v>0</v>
      </c>
    </row>
    <row r="41" spans="1:24" x14ac:dyDescent="0.25">
      <c r="A41" s="42" t="str">
        <f t="shared" si="0"/>
        <v>40833USD</v>
      </c>
      <c r="B41" s="40">
        <v>40833</v>
      </c>
      <c r="C41" s="49" t="s">
        <v>87</v>
      </c>
      <c r="D41" s="42">
        <v>0.72521312289902373</v>
      </c>
      <c r="H41" s="19">
        <v>40849</v>
      </c>
      <c r="I41" s="20" t="s">
        <v>23</v>
      </c>
      <c r="J41" s="18" t="str">
        <f t="shared" si="1"/>
        <v>GBP</v>
      </c>
      <c r="K41" s="18" t="str">
        <f t="shared" si="2"/>
        <v>40849GBP</v>
      </c>
      <c r="L41" s="23">
        <v>-5249.9999999999773</v>
      </c>
      <c r="M41" s="47">
        <f t="shared" si="3"/>
        <v>-6093.2571576444589</v>
      </c>
      <c r="N41" s="53">
        <v>40849</v>
      </c>
      <c r="O41" s="52">
        <v>0</v>
      </c>
      <c r="P41" s="52" t="s">
        <v>65</v>
      </c>
      <c r="Q41" s="52">
        <v>163</v>
      </c>
      <c r="R41" s="52" t="s">
        <v>91</v>
      </c>
      <c r="S41" s="52">
        <v>-6093.2571576444898</v>
      </c>
      <c r="T41" s="52" t="s">
        <v>67</v>
      </c>
      <c r="U41" s="52" t="s">
        <v>68</v>
      </c>
      <c r="V41" s="52" t="s">
        <v>21</v>
      </c>
      <c r="W41" s="52" t="s">
        <v>23</v>
      </c>
      <c r="X41" s="42">
        <f t="shared" si="4"/>
        <v>0</v>
      </c>
    </row>
    <row r="42" spans="1:24" x14ac:dyDescent="0.25">
      <c r="A42" s="42" t="str">
        <f t="shared" si="0"/>
        <v>40834USD</v>
      </c>
      <c r="B42" s="40">
        <v>40834</v>
      </c>
      <c r="C42" s="49" t="s">
        <v>87</v>
      </c>
      <c r="D42" s="42">
        <v>0.73003356492465599</v>
      </c>
      <c r="H42" s="17">
        <v>40850</v>
      </c>
      <c r="I42" s="18" t="s">
        <v>23</v>
      </c>
      <c r="J42" s="18" t="str">
        <f t="shared" si="1"/>
        <v>GBP</v>
      </c>
      <c r="K42" s="18" t="str">
        <f t="shared" si="2"/>
        <v>40850GBP</v>
      </c>
      <c r="L42" s="22">
        <v>2874.9999999999609</v>
      </c>
      <c r="M42" s="47">
        <f t="shared" si="3"/>
        <v>3345.8305475400521</v>
      </c>
      <c r="N42" s="53">
        <v>40850</v>
      </c>
      <c r="O42" s="52">
        <v>0</v>
      </c>
      <c r="P42" s="52" t="s">
        <v>65</v>
      </c>
      <c r="Q42" s="52">
        <v>163</v>
      </c>
      <c r="R42" s="52" t="s">
        <v>91</v>
      </c>
      <c r="S42" s="52">
        <v>3345.8305475400998</v>
      </c>
      <c r="T42" s="52" t="s">
        <v>67</v>
      </c>
      <c r="U42" s="52" t="s">
        <v>68</v>
      </c>
      <c r="V42" s="52" t="s">
        <v>21</v>
      </c>
      <c r="W42" s="52" t="s">
        <v>23</v>
      </c>
      <c r="X42" s="42">
        <f t="shared" si="4"/>
        <v>0</v>
      </c>
    </row>
    <row r="43" spans="1:24" x14ac:dyDescent="0.25">
      <c r="A43" s="42" t="str">
        <f t="shared" si="0"/>
        <v>40835USD</v>
      </c>
      <c r="B43" s="40">
        <v>40835</v>
      </c>
      <c r="C43" s="49" t="s">
        <v>87</v>
      </c>
      <c r="D43" s="42">
        <v>0.72408675049225013</v>
      </c>
      <c r="H43" s="19">
        <v>40851</v>
      </c>
      <c r="I43" s="20" t="s">
        <v>23</v>
      </c>
      <c r="J43" s="18" t="str">
        <f t="shared" si="1"/>
        <v>GBP</v>
      </c>
      <c r="K43" s="18" t="str">
        <f t="shared" si="2"/>
        <v>40851GBP</v>
      </c>
      <c r="L43" s="23">
        <v>-1125.0000000000148</v>
      </c>
      <c r="M43" s="47">
        <f t="shared" si="3"/>
        <v>-1307.9113397356837</v>
      </c>
      <c r="N43" s="53">
        <v>40851</v>
      </c>
      <c r="O43" s="52">
        <v>0</v>
      </c>
      <c r="P43" s="52" t="s">
        <v>65</v>
      </c>
      <c r="Q43" s="52">
        <v>163</v>
      </c>
      <c r="R43" s="52" t="s">
        <v>91</v>
      </c>
      <c r="S43" s="52">
        <v>-1307.91133973567</v>
      </c>
      <c r="T43" s="52" t="s">
        <v>67</v>
      </c>
      <c r="U43" s="52" t="s">
        <v>68</v>
      </c>
      <c r="V43" s="52" t="s">
        <v>21</v>
      </c>
      <c r="W43" s="52" t="s">
        <v>23</v>
      </c>
      <c r="X43" s="42">
        <f t="shared" si="4"/>
        <v>0</v>
      </c>
    </row>
    <row r="44" spans="1:24" x14ac:dyDescent="0.25">
      <c r="A44" s="42" t="str">
        <f t="shared" si="0"/>
        <v>40836USD</v>
      </c>
      <c r="B44" s="40">
        <v>40836</v>
      </c>
      <c r="C44" s="49" t="s">
        <v>87</v>
      </c>
      <c r="D44" s="42">
        <v>0.72779142287789733</v>
      </c>
      <c r="H44" s="17">
        <v>40854</v>
      </c>
      <c r="I44" s="18" t="s">
        <v>23</v>
      </c>
      <c r="J44" s="18" t="str">
        <f t="shared" si="1"/>
        <v>GBP</v>
      </c>
      <c r="K44" s="18" t="str">
        <f t="shared" si="2"/>
        <v>40854GBP</v>
      </c>
      <c r="L44" s="22">
        <v>2250.0000000000296</v>
      </c>
      <c r="M44" s="47">
        <f t="shared" si="3"/>
        <v>2621.1719546058389</v>
      </c>
      <c r="N44" s="53">
        <v>40854</v>
      </c>
      <c r="O44" s="52">
        <v>0</v>
      </c>
      <c r="P44" s="52" t="s">
        <v>65</v>
      </c>
      <c r="Q44" s="52">
        <v>163</v>
      </c>
      <c r="R44" s="52" t="s">
        <v>91</v>
      </c>
      <c r="S44" s="52">
        <v>2621.1719546057998</v>
      </c>
      <c r="T44" s="52" t="s">
        <v>67</v>
      </c>
      <c r="U44" s="52" t="s">
        <v>68</v>
      </c>
      <c r="V44" s="52" t="s">
        <v>21</v>
      </c>
      <c r="W44" s="52" t="s">
        <v>23</v>
      </c>
      <c r="X44" s="42">
        <f t="shared" si="4"/>
        <v>0</v>
      </c>
    </row>
    <row r="45" spans="1:24" x14ac:dyDescent="0.25">
      <c r="A45" s="42" t="str">
        <f t="shared" si="0"/>
        <v>40837USD</v>
      </c>
      <c r="B45" s="40">
        <v>40837</v>
      </c>
      <c r="C45" s="49" t="s">
        <v>87</v>
      </c>
      <c r="D45" s="42">
        <v>0.72033135588599351</v>
      </c>
      <c r="H45" s="19">
        <v>40855</v>
      </c>
      <c r="I45" s="20" t="s">
        <v>23</v>
      </c>
      <c r="J45" s="18" t="str">
        <f t="shared" si="1"/>
        <v>GBP</v>
      </c>
      <c r="K45" s="18" t="str">
        <f t="shared" si="2"/>
        <v>40855GBP</v>
      </c>
      <c r="L45" s="23">
        <v>624.99999999993122</v>
      </c>
      <c r="M45" s="47">
        <f t="shared" si="3"/>
        <v>728.51759501270237</v>
      </c>
      <c r="N45" s="53">
        <v>40855</v>
      </c>
      <c r="O45" s="52">
        <v>0</v>
      </c>
      <c r="P45" s="52" t="s">
        <v>65</v>
      </c>
      <c r="Q45" s="52">
        <v>163</v>
      </c>
      <c r="R45" s="52" t="s">
        <v>91</v>
      </c>
      <c r="S45" s="52">
        <v>728.51759501278195</v>
      </c>
      <c r="T45" s="52" t="s">
        <v>67</v>
      </c>
      <c r="U45" s="52" t="s">
        <v>68</v>
      </c>
      <c r="V45" s="52" t="s">
        <v>21</v>
      </c>
      <c r="W45" s="52" t="s">
        <v>23</v>
      </c>
      <c r="X45" s="42">
        <f t="shared" si="4"/>
        <v>0</v>
      </c>
    </row>
    <row r="46" spans="1:24" x14ac:dyDescent="0.25">
      <c r="A46" s="42" t="str">
        <f t="shared" si="0"/>
        <v>40840USD</v>
      </c>
      <c r="B46" s="40">
        <v>40840</v>
      </c>
      <c r="C46" s="49" t="s">
        <v>87</v>
      </c>
      <c r="D46" s="42">
        <v>0.72298739354096964</v>
      </c>
      <c r="H46" s="17">
        <v>40856</v>
      </c>
      <c r="I46" s="18" t="s">
        <v>23</v>
      </c>
      <c r="J46" s="18" t="str">
        <f t="shared" si="1"/>
        <v>GBP</v>
      </c>
      <c r="K46" s="18" t="str">
        <f t="shared" si="2"/>
        <v>40856GBP</v>
      </c>
      <c r="L46" s="22">
        <v>10000.000000000009</v>
      </c>
      <c r="M46" s="47">
        <f t="shared" si="3"/>
        <v>11766.054697008292</v>
      </c>
      <c r="N46" s="53">
        <v>40856</v>
      </c>
      <c r="O46" s="52">
        <v>0</v>
      </c>
      <c r="P46" s="52" t="s">
        <v>65</v>
      </c>
      <c r="Q46" s="52">
        <v>163</v>
      </c>
      <c r="R46" s="52" t="s">
        <v>91</v>
      </c>
      <c r="S46" s="52">
        <v>11766.0546970083</v>
      </c>
      <c r="T46" s="52" t="s">
        <v>67</v>
      </c>
      <c r="U46" s="52" t="s">
        <v>68</v>
      </c>
      <c r="V46" s="52" t="s">
        <v>21</v>
      </c>
      <c r="W46" s="52" t="s">
        <v>23</v>
      </c>
      <c r="X46" s="42">
        <f t="shared" si="4"/>
        <v>0</v>
      </c>
    </row>
    <row r="47" spans="1:24" x14ac:dyDescent="0.25">
      <c r="A47" s="42" t="str">
        <f t="shared" si="0"/>
        <v>40841USD</v>
      </c>
      <c r="B47" s="40">
        <v>40841</v>
      </c>
      <c r="C47" s="49" t="s">
        <v>87</v>
      </c>
      <c r="D47" s="42">
        <v>0.71850693636989105</v>
      </c>
      <c r="H47" s="19">
        <v>40857</v>
      </c>
      <c r="I47" s="20" t="s">
        <v>23</v>
      </c>
      <c r="J47" s="18" t="str">
        <f t="shared" si="1"/>
        <v>GBP</v>
      </c>
      <c r="K47" s="18" t="str">
        <f t="shared" si="2"/>
        <v>40857GBP</v>
      </c>
      <c r="L47" s="23">
        <v>-4249.9999999999482</v>
      </c>
      <c r="M47" s="47">
        <f t="shared" si="3"/>
        <v>-4980.7178685226845</v>
      </c>
      <c r="N47" s="53">
        <v>40857</v>
      </c>
      <c r="O47" s="52">
        <v>0</v>
      </c>
      <c r="P47" s="52" t="s">
        <v>65</v>
      </c>
      <c r="Q47" s="52">
        <v>163</v>
      </c>
      <c r="R47" s="52" t="s">
        <v>91</v>
      </c>
      <c r="S47" s="52">
        <v>-4980.71786852275</v>
      </c>
      <c r="T47" s="52" t="s">
        <v>67</v>
      </c>
      <c r="U47" s="52" t="s">
        <v>68</v>
      </c>
      <c r="V47" s="52" t="s">
        <v>21</v>
      </c>
      <c r="W47" s="52" t="s">
        <v>23</v>
      </c>
      <c r="X47" s="42">
        <f t="shared" si="4"/>
        <v>0</v>
      </c>
    </row>
    <row r="48" spans="1:24" x14ac:dyDescent="0.25">
      <c r="A48" s="42" t="str">
        <f t="shared" si="0"/>
        <v>40842USD</v>
      </c>
      <c r="B48" s="40">
        <v>40842</v>
      </c>
      <c r="C48" s="49" t="s">
        <v>87</v>
      </c>
      <c r="D48" s="42">
        <v>0.71637087268494004</v>
      </c>
      <c r="H48" s="17">
        <v>40858</v>
      </c>
      <c r="I48" s="18" t="s">
        <v>23</v>
      </c>
      <c r="J48" s="18" t="str">
        <f t="shared" si="1"/>
        <v>GBP</v>
      </c>
      <c r="K48" s="18" t="str">
        <f t="shared" si="2"/>
        <v>40858GBP</v>
      </c>
      <c r="L48" s="22">
        <v>-4374.9999999999345</v>
      </c>
      <c r="M48" s="47">
        <f t="shared" si="3"/>
        <v>-5106.0311988741469</v>
      </c>
      <c r="N48" s="53">
        <v>40858</v>
      </c>
      <c r="O48" s="52">
        <v>0</v>
      </c>
      <c r="P48" s="52" t="s">
        <v>65</v>
      </c>
      <c r="Q48" s="52">
        <v>163</v>
      </c>
      <c r="R48" s="52" t="s">
        <v>91</v>
      </c>
      <c r="S48" s="52">
        <v>-5106.0311988742196</v>
      </c>
      <c r="T48" s="52" t="s">
        <v>67</v>
      </c>
      <c r="U48" s="52" t="s">
        <v>68</v>
      </c>
      <c r="V48" s="52" t="s">
        <v>21</v>
      </c>
      <c r="W48" s="52" t="s">
        <v>23</v>
      </c>
      <c r="X48" s="42">
        <f t="shared" si="4"/>
        <v>0</v>
      </c>
    </row>
    <row r="49" spans="1:24" x14ac:dyDescent="0.25">
      <c r="A49" s="42" t="str">
        <f t="shared" si="0"/>
        <v>40843USD</v>
      </c>
      <c r="B49" s="40">
        <v>40843</v>
      </c>
      <c r="C49" s="49" t="s">
        <v>87</v>
      </c>
      <c r="D49" s="42">
        <v>0.707193558496783</v>
      </c>
      <c r="H49" s="19">
        <v>40861</v>
      </c>
      <c r="I49" s="20" t="s">
        <v>24</v>
      </c>
      <c r="J49" s="18" t="str">
        <f t="shared" si="1"/>
        <v>GBP</v>
      </c>
      <c r="K49" s="18" t="str">
        <f t="shared" si="2"/>
        <v>40861GBP</v>
      </c>
      <c r="L49" s="23">
        <v>-19400.000000000084</v>
      </c>
      <c r="M49" s="47">
        <f t="shared" si="3"/>
        <v>-22641.108377518387</v>
      </c>
      <c r="N49" s="53">
        <v>40861</v>
      </c>
      <c r="O49" s="52">
        <v>0</v>
      </c>
      <c r="P49" s="52" t="s">
        <v>69</v>
      </c>
      <c r="Q49" s="52">
        <v>163</v>
      </c>
      <c r="R49" s="52" t="s">
        <v>91</v>
      </c>
      <c r="S49" s="52">
        <v>-22641.1083775183</v>
      </c>
      <c r="T49" s="52" t="s">
        <v>67</v>
      </c>
      <c r="U49" s="52" t="s">
        <v>68</v>
      </c>
      <c r="V49" s="52" t="s">
        <v>21</v>
      </c>
      <c r="W49" s="52" t="s">
        <v>24</v>
      </c>
      <c r="X49" s="42">
        <f t="shared" si="4"/>
        <v>0</v>
      </c>
    </row>
    <row r="50" spans="1:24" x14ac:dyDescent="0.25">
      <c r="A50" s="42" t="str">
        <f t="shared" si="0"/>
        <v>40844USD</v>
      </c>
      <c r="B50" s="40">
        <v>40844</v>
      </c>
      <c r="C50" s="49" t="s">
        <v>87</v>
      </c>
      <c r="D50" s="42">
        <v>0.70647412010216948</v>
      </c>
      <c r="H50" s="17">
        <v>40819</v>
      </c>
      <c r="I50" s="18" t="s">
        <v>12</v>
      </c>
      <c r="J50" s="18" t="str">
        <f t="shared" si="1"/>
        <v>GBP</v>
      </c>
      <c r="K50" s="18" t="str">
        <f t="shared" si="2"/>
        <v>40819GBP</v>
      </c>
      <c r="L50" s="22">
        <v>-3249.9999999999195</v>
      </c>
      <c r="M50" s="47">
        <f t="shared" si="3"/>
        <v>-3780.1816426195114</v>
      </c>
      <c r="N50" s="53">
        <v>40819</v>
      </c>
      <c r="O50" s="52">
        <v>0</v>
      </c>
      <c r="P50" s="52" t="s">
        <v>65</v>
      </c>
      <c r="Q50" s="52">
        <v>163</v>
      </c>
      <c r="R50" s="52" t="s">
        <v>91</v>
      </c>
      <c r="S50" s="52">
        <v>-3780.1816426196001</v>
      </c>
      <c r="T50" s="52" t="s">
        <v>67</v>
      </c>
      <c r="U50" s="52" t="s">
        <v>68</v>
      </c>
      <c r="V50" s="52" t="s">
        <v>11</v>
      </c>
      <c r="W50" s="52" t="s">
        <v>12</v>
      </c>
      <c r="X50" s="42">
        <f t="shared" si="4"/>
        <v>0</v>
      </c>
    </row>
    <row r="51" spans="1:24" x14ac:dyDescent="0.25">
      <c r="A51" s="42" t="str">
        <f t="shared" si="0"/>
        <v>40847USD</v>
      </c>
      <c r="B51" s="40">
        <v>40847</v>
      </c>
      <c r="C51" s="49" t="s">
        <v>87</v>
      </c>
      <c r="D51" s="42">
        <v>0.71428061751674576</v>
      </c>
      <c r="H51" s="19">
        <v>40820</v>
      </c>
      <c r="I51" s="20" t="s">
        <v>12</v>
      </c>
      <c r="J51" s="18" t="str">
        <f t="shared" si="1"/>
        <v>GBP</v>
      </c>
      <c r="K51" s="18" t="str">
        <f t="shared" si="2"/>
        <v>40820GBP</v>
      </c>
      <c r="L51" s="23">
        <v>-1499.9999999999736</v>
      </c>
      <c r="M51" s="47">
        <f t="shared" si="3"/>
        <v>-1747.1999824046691</v>
      </c>
      <c r="N51" s="53">
        <v>40820</v>
      </c>
      <c r="O51" s="52">
        <v>0</v>
      </c>
      <c r="P51" s="52" t="s">
        <v>65</v>
      </c>
      <c r="Q51" s="52">
        <v>163</v>
      </c>
      <c r="R51" s="52" t="s">
        <v>91</v>
      </c>
      <c r="S51" s="52">
        <v>-1747.1999824047</v>
      </c>
      <c r="T51" s="52" t="s">
        <v>67</v>
      </c>
      <c r="U51" s="52" t="s">
        <v>68</v>
      </c>
      <c r="V51" s="52" t="s">
        <v>11</v>
      </c>
      <c r="W51" s="52" t="s">
        <v>12</v>
      </c>
      <c r="X51" s="42">
        <f t="shared" si="4"/>
        <v>0</v>
      </c>
    </row>
    <row r="52" spans="1:24" x14ac:dyDescent="0.25">
      <c r="A52" s="42" t="str">
        <f t="shared" si="0"/>
        <v>40848USD</v>
      </c>
      <c r="B52" s="40">
        <v>40848</v>
      </c>
      <c r="C52" s="49" t="s">
        <v>87</v>
      </c>
      <c r="D52" s="42">
        <v>0.73115450324275888</v>
      </c>
      <c r="H52" s="17">
        <v>40821</v>
      </c>
      <c r="I52" s="18" t="s">
        <v>12</v>
      </c>
      <c r="J52" s="18" t="str">
        <f t="shared" si="1"/>
        <v>GBP</v>
      </c>
      <c r="K52" s="18" t="str">
        <f t="shared" si="2"/>
        <v>40821GBP</v>
      </c>
      <c r="L52" s="22">
        <v>4124.9999999999618</v>
      </c>
      <c r="M52" s="47">
        <f t="shared" si="3"/>
        <v>4786.6039487800526</v>
      </c>
      <c r="N52" s="53">
        <v>40821</v>
      </c>
      <c r="O52" s="52">
        <v>0</v>
      </c>
      <c r="P52" s="52" t="s">
        <v>65</v>
      </c>
      <c r="Q52" s="52">
        <v>163</v>
      </c>
      <c r="R52" s="52" t="s">
        <v>91</v>
      </c>
      <c r="S52" s="52">
        <v>4786.6039487800999</v>
      </c>
      <c r="T52" s="52" t="s">
        <v>67</v>
      </c>
      <c r="U52" s="52" t="s">
        <v>68</v>
      </c>
      <c r="V52" s="52" t="s">
        <v>11</v>
      </c>
      <c r="W52" s="52" t="s">
        <v>12</v>
      </c>
      <c r="X52" s="42">
        <f t="shared" si="4"/>
        <v>0</v>
      </c>
    </row>
    <row r="53" spans="1:24" x14ac:dyDescent="0.25">
      <c r="A53" s="42" t="str">
        <f t="shared" si="0"/>
        <v>40849USD</v>
      </c>
      <c r="B53" s="40">
        <v>40849</v>
      </c>
      <c r="C53" s="49" t="s">
        <v>87</v>
      </c>
      <c r="D53" s="42">
        <v>0.7254104188902637</v>
      </c>
      <c r="H53" s="19">
        <v>40822</v>
      </c>
      <c r="I53" s="20" t="s">
        <v>12</v>
      </c>
      <c r="J53" s="18" t="str">
        <f t="shared" si="1"/>
        <v>GBP</v>
      </c>
      <c r="K53" s="18" t="str">
        <f t="shared" si="2"/>
        <v>40822GBP</v>
      </c>
      <c r="L53" s="23">
        <v>10624.99999999994</v>
      </c>
      <c r="M53" s="47">
        <f t="shared" si="3"/>
        <v>12208.44745315842</v>
      </c>
      <c r="N53" s="53">
        <v>40822</v>
      </c>
      <c r="O53" s="52">
        <v>0</v>
      </c>
      <c r="P53" s="52" t="s">
        <v>65</v>
      </c>
      <c r="Q53" s="52">
        <v>163</v>
      </c>
      <c r="R53" s="52" t="s">
        <v>91</v>
      </c>
      <c r="S53" s="52">
        <v>12208.4474531585</v>
      </c>
      <c r="T53" s="52" t="s">
        <v>67</v>
      </c>
      <c r="U53" s="52" t="s">
        <v>68</v>
      </c>
      <c r="V53" s="52" t="s">
        <v>11</v>
      </c>
      <c r="W53" s="52" t="s">
        <v>12</v>
      </c>
      <c r="X53" s="42">
        <f t="shared" si="4"/>
        <v>0</v>
      </c>
    </row>
    <row r="54" spans="1:24" x14ac:dyDescent="0.25">
      <c r="A54" s="42" t="str">
        <f t="shared" si="0"/>
        <v>40850USD</v>
      </c>
      <c r="B54" s="40">
        <v>40850</v>
      </c>
      <c r="C54" s="49" t="s">
        <v>87</v>
      </c>
      <c r="D54" s="42">
        <v>0.72640105879915207</v>
      </c>
      <c r="H54" s="17">
        <v>40823</v>
      </c>
      <c r="I54" s="18" t="s">
        <v>12</v>
      </c>
      <c r="J54" s="18" t="str">
        <f t="shared" si="1"/>
        <v>GBP</v>
      </c>
      <c r="K54" s="18" t="str">
        <f t="shared" si="2"/>
        <v>40823GBP</v>
      </c>
      <c r="L54" s="22">
        <v>-5249.9999999999773</v>
      </c>
      <c r="M54" s="47">
        <f t="shared" si="3"/>
        <v>-6061.8089836268418</v>
      </c>
      <c r="N54" s="53">
        <v>40823</v>
      </c>
      <c r="O54" s="52">
        <v>0</v>
      </c>
      <c r="P54" s="52" t="s">
        <v>65</v>
      </c>
      <c r="Q54" s="52">
        <v>163</v>
      </c>
      <c r="R54" s="52" t="s">
        <v>91</v>
      </c>
      <c r="S54" s="52">
        <v>-6061.80898362687</v>
      </c>
      <c r="T54" s="52" t="s">
        <v>67</v>
      </c>
      <c r="U54" s="52" t="s">
        <v>68</v>
      </c>
      <c r="V54" s="52" t="s">
        <v>11</v>
      </c>
      <c r="W54" s="52" t="s">
        <v>12</v>
      </c>
      <c r="X54" s="42">
        <f t="shared" si="4"/>
        <v>0</v>
      </c>
    </row>
    <row r="55" spans="1:24" x14ac:dyDescent="0.25">
      <c r="A55" s="42" t="str">
        <f t="shared" si="0"/>
        <v>40851USD</v>
      </c>
      <c r="B55" s="40">
        <v>40851</v>
      </c>
      <c r="C55" s="49" t="s">
        <v>87</v>
      </c>
      <c r="D55" s="42">
        <v>0.7283586345376819</v>
      </c>
      <c r="H55" s="19">
        <v>40827</v>
      </c>
      <c r="I55" s="20" t="s">
        <v>12</v>
      </c>
      <c r="J55" s="18" t="str">
        <f t="shared" si="1"/>
        <v>GBP</v>
      </c>
      <c r="K55" s="18" t="str">
        <f t="shared" si="2"/>
        <v>40827GBP</v>
      </c>
      <c r="L55" s="23">
        <v>5000.0000000000045</v>
      </c>
      <c r="M55" s="47">
        <f t="shared" si="3"/>
        <v>5746.5189999803188</v>
      </c>
      <c r="N55" s="53">
        <v>40827</v>
      </c>
      <c r="O55" s="52">
        <v>0</v>
      </c>
      <c r="P55" s="52" t="s">
        <v>65</v>
      </c>
      <c r="Q55" s="52">
        <v>163</v>
      </c>
      <c r="R55" s="52" t="s">
        <v>91</v>
      </c>
      <c r="S55" s="52">
        <v>5746.5189999803197</v>
      </c>
      <c r="T55" s="52" t="s">
        <v>67</v>
      </c>
      <c r="U55" s="52" t="s">
        <v>68</v>
      </c>
      <c r="V55" s="52" t="s">
        <v>11</v>
      </c>
      <c r="W55" s="52" t="s">
        <v>12</v>
      </c>
      <c r="X55" s="42">
        <f t="shared" si="4"/>
        <v>0</v>
      </c>
    </row>
    <row r="56" spans="1:24" x14ac:dyDescent="0.25">
      <c r="A56" s="42" t="str">
        <f t="shared" si="0"/>
        <v>40854USD</v>
      </c>
      <c r="B56" s="40">
        <v>40854</v>
      </c>
      <c r="C56" s="49" t="s">
        <v>87</v>
      </c>
      <c r="D56" s="42">
        <v>0.72655938566702061</v>
      </c>
      <c r="H56" s="17">
        <v>40828</v>
      </c>
      <c r="I56" s="18" t="s">
        <v>12</v>
      </c>
      <c r="J56" s="18" t="str">
        <f t="shared" si="1"/>
        <v>GBP</v>
      </c>
      <c r="K56" s="18" t="str">
        <f t="shared" si="2"/>
        <v>40828GBP</v>
      </c>
      <c r="L56" s="22">
        <v>6875.0000000000755</v>
      </c>
      <c r="M56" s="47">
        <f t="shared" si="3"/>
        <v>7851.9354788437695</v>
      </c>
      <c r="N56" s="53">
        <v>40828</v>
      </c>
      <c r="O56" s="52">
        <v>0</v>
      </c>
      <c r="P56" s="52" t="s">
        <v>65</v>
      </c>
      <c r="Q56" s="52">
        <v>163</v>
      </c>
      <c r="R56" s="52" t="s">
        <v>91</v>
      </c>
      <c r="S56" s="52">
        <v>7851.9354788436804</v>
      </c>
      <c r="T56" s="52" t="s">
        <v>67</v>
      </c>
      <c r="U56" s="52" t="s">
        <v>68</v>
      </c>
      <c r="V56" s="52" t="s">
        <v>11</v>
      </c>
      <c r="W56" s="52" t="s">
        <v>12</v>
      </c>
      <c r="X56" s="42">
        <f t="shared" si="4"/>
        <v>0</v>
      </c>
    </row>
    <row r="57" spans="1:24" x14ac:dyDescent="0.25">
      <c r="A57" s="42" t="str">
        <f t="shared" si="0"/>
        <v>40855USD</v>
      </c>
      <c r="B57" s="40">
        <v>40855</v>
      </c>
      <c r="C57" s="49" t="s">
        <v>87</v>
      </c>
      <c r="D57" s="42">
        <v>0.72326712674031579</v>
      </c>
      <c r="H57" s="19">
        <v>40829</v>
      </c>
      <c r="I57" s="20" t="s">
        <v>12</v>
      </c>
      <c r="J57" s="18" t="str">
        <f t="shared" si="1"/>
        <v>GBP</v>
      </c>
      <c r="K57" s="18" t="str">
        <f t="shared" si="2"/>
        <v>40829GBP</v>
      </c>
      <c r="L57" s="23">
        <v>-3500.0000000000309</v>
      </c>
      <c r="M57" s="47">
        <f t="shared" si="3"/>
        <v>-4010.1613005087279</v>
      </c>
      <c r="N57" s="53">
        <v>40829</v>
      </c>
      <c r="O57" s="52">
        <v>0</v>
      </c>
      <c r="P57" s="52" t="s">
        <v>65</v>
      </c>
      <c r="Q57" s="52">
        <v>163</v>
      </c>
      <c r="R57" s="52" t="s">
        <v>91</v>
      </c>
      <c r="S57" s="52">
        <v>-4010.1613005086901</v>
      </c>
      <c r="T57" s="52" t="s">
        <v>67</v>
      </c>
      <c r="U57" s="52" t="s">
        <v>68</v>
      </c>
      <c r="V57" s="52" t="s">
        <v>11</v>
      </c>
      <c r="W57" s="52" t="s">
        <v>12</v>
      </c>
      <c r="X57" s="42">
        <f t="shared" si="4"/>
        <v>0</v>
      </c>
    </row>
    <row r="58" spans="1:24" x14ac:dyDescent="0.25">
      <c r="A58" s="42" t="str">
        <f t="shared" si="0"/>
        <v>40856USD</v>
      </c>
      <c r="B58" s="40">
        <v>40856</v>
      </c>
      <c r="C58" s="49" t="s">
        <v>87</v>
      </c>
      <c r="D58" s="42">
        <v>0.73967780936503869</v>
      </c>
      <c r="H58" s="17">
        <v>40830</v>
      </c>
      <c r="I58" s="18" t="s">
        <v>12</v>
      </c>
      <c r="J58" s="18" t="str">
        <f t="shared" si="1"/>
        <v>GBP</v>
      </c>
      <c r="K58" s="18" t="str">
        <f t="shared" si="2"/>
        <v>40830GBP</v>
      </c>
      <c r="L58" s="22">
        <v>4624.9999999999072</v>
      </c>
      <c r="M58" s="47">
        <f t="shared" si="3"/>
        <v>5276.7850864164802</v>
      </c>
      <c r="N58" s="53">
        <v>40830</v>
      </c>
      <c r="O58" s="52">
        <v>0</v>
      </c>
      <c r="P58" s="52" t="s">
        <v>65</v>
      </c>
      <c r="Q58" s="52">
        <v>163</v>
      </c>
      <c r="R58" s="52" t="s">
        <v>91</v>
      </c>
      <c r="S58" s="52">
        <v>5276.7850864165903</v>
      </c>
      <c r="T58" s="52" t="s">
        <v>67</v>
      </c>
      <c r="U58" s="52" t="s">
        <v>68</v>
      </c>
      <c r="V58" s="52" t="s">
        <v>11</v>
      </c>
      <c r="W58" s="52" t="s">
        <v>12</v>
      </c>
      <c r="X58" s="42">
        <f t="shared" si="4"/>
        <v>0</v>
      </c>
    </row>
    <row r="59" spans="1:24" x14ac:dyDescent="0.25">
      <c r="A59" s="42" t="str">
        <f t="shared" si="0"/>
        <v>40857USD</v>
      </c>
      <c r="B59" s="40">
        <v>40857</v>
      </c>
      <c r="C59" s="49" t="s">
        <v>87</v>
      </c>
      <c r="D59" s="42">
        <v>0.7367269439754861</v>
      </c>
      <c r="H59" s="19">
        <v>40833</v>
      </c>
      <c r="I59" s="20" t="s">
        <v>12</v>
      </c>
      <c r="J59" s="18" t="str">
        <f t="shared" si="1"/>
        <v>GBP</v>
      </c>
      <c r="K59" s="18" t="str">
        <f t="shared" si="2"/>
        <v>40833GBP</v>
      </c>
      <c r="L59" s="23">
        <v>-3749.9999999998645</v>
      </c>
      <c r="M59" s="47">
        <f t="shared" si="3"/>
        <v>-4293.0737459558422</v>
      </c>
      <c r="N59" s="53">
        <v>40833</v>
      </c>
      <c r="O59" s="52">
        <v>0</v>
      </c>
      <c r="P59" s="52" t="s">
        <v>65</v>
      </c>
      <c r="Q59" s="52">
        <v>163</v>
      </c>
      <c r="R59" s="52" t="s">
        <v>91</v>
      </c>
      <c r="S59" s="52">
        <v>-4293.0737459559996</v>
      </c>
      <c r="T59" s="52" t="s">
        <v>67</v>
      </c>
      <c r="U59" s="52" t="s">
        <v>68</v>
      </c>
      <c r="V59" s="52" t="s">
        <v>11</v>
      </c>
      <c r="W59" s="52" t="s">
        <v>12</v>
      </c>
      <c r="X59" s="42">
        <f t="shared" si="4"/>
        <v>0</v>
      </c>
    </row>
    <row r="60" spans="1:24" x14ac:dyDescent="0.25">
      <c r="A60" s="42" t="str">
        <f t="shared" si="0"/>
        <v>40858USD</v>
      </c>
      <c r="B60" s="40">
        <v>40858</v>
      </c>
      <c r="C60" s="49" t="s">
        <v>87</v>
      </c>
      <c r="D60" s="42">
        <v>0.73062028197042073</v>
      </c>
      <c r="H60" s="17">
        <v>40835</v>
      </c>
      <c r="I60" s="18" t="s">
        <v>12</v>
      </c>
      <c r="J60" s="18" t="str">
        <f t="shared" si="1"/>
        <v>GBP</v>
      </c>
      <c r="K60" s="18" t="str">
        <f t="shared" si="2"/>
        <v>40835GBP</v>
      </c>
      <c r="L60" s="22">
        <v>-1411.6492708399892</v>
      </c>
      <c r="M60" s="47">
        <f t="shared" si="3"/>
        <v>-1618.1759683808514</v>
      </c>
      <c r="N60" s="53">
        <v>40835</v>
      </c>
      <c r="O60" s="52">
        <v>0</v>
      </c>
      <c r="P60" s="52" t="s">
        <v>65</v>
      </c>
      <c r="Q60" s="52">
        <v>163</v>
      </c>
      <c r="R60" s="52" t="s">
        <v>91</v>
      </c>
      <c r="S60" s="52">
        <v>-1618.17596838032</v>
      </c>
      <c r="T60" s="52" t="s">
        <v>67</v>
      </c>
      <c r="U60" s="52" t="s">
        <v>68</v>
      </c>
      <c r="V60" s="52" t="s">
        <v>11</v>
      </c>
      <c r="W60" s="52" t="s">
        <v>12</v>
      </c>
      <c r="X60" s="42">
        <f t="shared" si="4"/>
        <v>0</v>
      </c>
    </row>
    <row r="61" spans="1:24" x14ac:dyDescent="0.25">
      <c r="A61" s="42" t="str">
        <f t="shared" si="0"/>
        <v>40861USD</v>
      </c>
      <c r="B61" s="40">
        <v>40861</v>
      </c>
      <c r="C61" s="49" t="s">
        <v>87</v>
      </c>
      <c r="D61" s="42">
        <v>0.73308947727552509</v>
      </c>
      <c r="H61" s="19">
        <v>40833</v>
      </c>
      <c r="I61" s="20" t="s">
        <v>13</v>
      </c>
      <c r="J61" s="18" t="str">
        <f t="shared" si="1"/>
        <v>GBP</v>
      </c>
      <c r="K61" s="18" t="str">
        <f t="shared" si="2"/>
        <v>40833GBP</v>
      </c>
      <c r="L61" s="23">
        <v>62124.999999999956</v>
      </c>
      <c r="M61" s="47">
        <f t="shared" si="3"/>
        <v>71121.921724670974</v>
      </c>
      <c r="N61" s="53">
        <v>40833</v>
      </c>
      <c r="O61" s="52">
        <v>0</v>
      </c>
      <c r="P61" s="52" t="s">
        <v>65</v>
      </c>
      <c r="Q61" s="52">
        <v>163</v>
      </c>
      <c r="R61" s="52" t="s">
        <v>91</v>
      </c>
      <c r="S61" s="52">
        <v>71121.921724671003</v>
      </c>
      <c r="T61" s="52" t="s">
        <v>67</v>
      </c>
      <c r="U61" s="52" t="s">
        <v>68</v>
      </c>
      <c r="V61" s="52" t="s">
        <v>11</v>
      </c>
      <c r="W61" s="52" t="s">
        <v>13</v>
      </c>
      <c r="X61" s="42">
        <f t="shared" si="4"/>
        <v>0</v>
      </c>
    </row>
    <row r="62" spans="1:24" x14ac:dyDescent="0.25">
      <c r="A62" s="42" t="str">
        <f t="shared" si="0"/>
        <v>40819NOK</v>
      </c>
      <c r="B62" s="40">
        <v>40819</v>
      </c>
      <c r="C62" s="49" t="s">
        <v>88</v>
      </c>
      <c r="D62" s="42">
        <v>0.12790618959044542</v>
      </c>
      <c r="H62" s="17">
        <v>40835</v>
      </c>
      <c r="I62" s="18" t="s">
        <v>13</v>
      </c>
      <c r="J62" s="18" t="str">
        <f t="shared" si="1"/>
        <v>GBP</v>
      </c>
      <c r="K62" s="18" t="str">
        <f t="shared" si="2"/>
        <v>40835GBP</v>
      </c>
      <c r="L62" s="22">
        <v>1411.6492708399892</v>
      </c>
      <c r="M62" s="47">
        <f t="shared" si="3"/>
        <v>1618.1759683808514</v>
      </c>
      <c r="N62" s="53">
        <v>40835</v>
      </c>
      <c r="O62" s="52">
        <v>0</v>
      </c>
      <c r="P62" s="52" t="s">
        <v>65</v>
      </c>
      <c r="Q62" s="52">
        <v>163</v>
      </c>
      <c r="R62" s="52" t="s">
        <v>91</v>
      </c>
      <c r="S62" s="52">
        <v>1618.17596838032</v>
      </c>
      <c r="T62" s="52" t="s">
        <v>67</v>
      </c>
      <c r="U62" s="52" t="s">
        <v>68</v>
      </c>
      <c r="V62" s="52" t="s">
        <v>11</v>
      </c>
      <c r="W62" s="52" t="s">
        <v>13</v>
      </c>
      <c r="X62" s="42">
        <f t="shared" si="4"/>
        <v>0</v>
      </c>
    </row>
    <row r="63" spans="1:24" x14ac:dyDescent="0.25">
      <c r="A63" s="42" t="str">
        <f t="shared" si="0"/>
        <v>40820NOK</v>
      </c>
      <c r="B63" s="40">
        <v>40820</v>
      </c>
      <c r="C63" s="49" t="s">
        <v>88</v>
      </c>
      <c r="D63" s="42">
        <v>0.12716559765283672</v>
      </c>
      <c r="H63" s="19">
        <v>40819</v>
      </c>
      <c r="I63" s="20" t="s">
        <v>33</v>
      </c>
      <c r="J63" s="18" t="str">
        <f t="shared" si="1"/>
        <v>GBP</v>
      </c>
      <c r="K63" s="18" t="str">
        <f t="shared" si="2"/>
        <v>40819GBP</v>
      </c>
      <c r="L63" s="23">
        <v>-374.99999999995867</v>
      </c>
      <c r="M63" s="47">
        <f t="shared" si="3"/>
        <v>-436.17480491759869</v>
      </c>
      <c r="N63" s="53">
        <v>40819</v>
      </c>
      <c r="O63" s="52">
        <v>0</v>
      </c>
      <c r="P63" s="52" t="s">
        <v>65</v>
      </c>
      <c r="Q63" s="52">
        <v>163</v>
      </c>
      <c r="R63" s="52" t="s">
        <v>91</v>
      </c>
      <c r="S63" s="52">
        <v>-436.17480491764701</v>
      </c>
      <c r="T63" s="52" t="s">
        <v>67</v>
      </c>
      <c r="U63" s="52" t="s">
        <v>68</v>
      </c>
      <c r="V63" s="52" t="s">
        <v>32</v>
      </c>
      <c r="W63" s="52" t="s">
        <v>33</v>
      </c>
      <c r="X63" s="42">
        <f t="shared" si="4"/>
        <v>0</v>
      </c>
    </row>
    <row r="64" spans="1:24" x14ac:dyDescent="0.25">
      <c r="A64" s="42" t="str">
        <f t="shared" si="0"/>
        <v>40821NOK</v>
      </c>
      <c r="B64" s="40">
        <v>40821</v>
      </c>
      <c r="C64" s="49" t="s">
        <v>88</v>
      </c>
      <c r="D64" s="42">
        <v>0.12779398573995152</v>
      </c>
      <c r="H64" s="17">
        <v>40820</v>
      </c>
      <c r="I64" s="18" t="s">
        <v>33</v>
      </c>
      <c r="J64" s="18" t="str">
        <f t="shared" si="1"/>
        <v>GBP</v>
      </c>
      <c r="K64" s="18" t="str">
        <f t="shared" si="2"/>
        <v>40820GBP</v>
      </c>
      <c r="L64" s="22">
        <v>-1499.9999999999736</v>
      </c>
      <c r="M64" s="47">
        <f t="shared" si="3"/>
        <v>-1747.1999824046691</v>
      </c>
      <c r="N64" s="53">
        <v>40820</v>
      </c>
      <c r="O64" s="52">
        <v>0</v>
      </c>
      <c r="P64" s="52" t="s">
        <v>65</v>
      </c>
      <c r="Q64" s="52">
        <v>163</v>
      </c>
      <c r="R64" s="52" t="s">
        <v>91</v>
      </c>
      <c r="S64" s="52">
        <v>-1747.1999824047</v>
      </c>
      <c r="T64" s="52" t="s">
        <v>67</v>
      </c>
      <c r="U64" s="52" t="s">
        <v>68</v>
      </c>
      <c r="V64" s="52" t="s">
        <v>32</v>
      </c>
      <c r="W64" s="52" t="s">
        <v>33</v>
      </c>
      <c r="X64" s="42">
        <f t="shared" si="4"/>
        <v>0</v>
      </c>
    </row>
    <row r="65" spans="1:24" x14ac:dyDescent="0.25">
      <c r="A65" s="42" t="str">
        <f t="shared" si="0"/>
        <v>40822NOK</v>
      </c>
      <c r="B65" s="40">
        <v>40822</v>
      </c>
      <c r="C65" s="49" t="s">
        <v>88</v>
      </c>
      <c r="D65" s="42">
        <v>0.12733865564798846</v>
      </c>
      <c r="H65" s="19">
        <v>40821</v>
      </c>
      <c r="I65" s="20" t="s">
        <v>33</v>
      </c>
      <c r="J65" s="18" t="str">
        <f t="shared" si="1"/>
        <v>GBP</v>
      </c>
      <c r="K65" s="18" t="str">
        <f t="shared" si="2"/>
        <v>40821GBP</v>
      </c>
      <c r="L65" s="23">
        <v>4124.9999999999618</v>
      </c>
      <c r="M65" s="47">
        <f t="shared" si="3"/>
        <v>4786.6039487800526</v>
      </c>
      <c r="N65" s="53">
        <v>40821</v>
      </c>
      <c r="O65" s="52">
        <v>0</v>
      </c>
      <c r="P65" s="52" t="s">
        <v>65</v>
      </c>
      <c r="Q65" s="52">
        <v>163</v>
      </c>
      <c r="R65" s="52" t="s">
        <v>91</v>
      </c>
      <c r="S65" s="52">
        <v>4786.6039487800999</v>
      </c>
      <c r="T65" s="52" t="s">
        <v>67</v>
      </c>
      <c r="U65" s="52" t="s">
        <v>68</v>
      </c>
      <c r="V65" s="52" t="s">
        <v>32</v>
      </c>
      <c r="W65" s="52" t="s">
        <v>33</v>
      </c>
      <c r="X65" s="42">
        <f t="shared" si="4"/>
        <v>0</v>
      </c>
    </row>
    <row r="66" spans="1:24" x14ac:dyDescent="0.25">
      <c r="A66" s="42" t="str">
        <f t="shared" si="0"/>
        <v>40823NOK</v>
      </c>
      <c r="B66" s="40">
        <v>40823</v>
      </c>
      <c r="C66" s="49" t="s">
        <v>88</v>
      </c>
      <c r="D66" s="42">
        <v>0.12791889311688637</v>
      </c>
      <c r="H66" s="17">
        <v>40822</v>
      </c>
      <c r="I66" s="18" t="s">
        <v>33</v>
      </c>
      <c r="J66" s="18" t="str">
        <f t="shared" si="1"/>
        <v>GBP</v>
      </c>
      <c r="K66" s="18" t="str">
        <f t="shared" si="2"/>
        <v>40822GBP</v>
      </c>
      <c r="L66" s="22">
        <v>10625.000000000078</v>
      </c>
      <c r="M66" s="47">
        <f t="shared" si="3"/>
        <v>12208.447453158578</v>
      </c>
      <c r="N66" s="53">
        <v>40822</v>
      </c>
      <c r="O66" s="52">
        <v>0</v>
      </c>
      <c r="P66" s="52" t="s">
        <v>65</v>
      </c>
      <c r="Q66" s="52">
        <v>163</v>
      </c>
      <c r="R66" s="52" t="s">
        <v>91</v>
      </c>
      <c r="S66" s="52">
        <v>12208.4474531585</v>
      </c>
      <c r="T66" s="52" t="s">
        <v>67</v>
      </c>
      <c r="U66" s="52" t="s">
        <v>68</v>
      </c>
      <c r="V66" s="52" t="s">
        <v>32</v>
      </c>
      <c r="W66" s="52" t="s">
        <v>33</v>
      </c>
      <c r="X66" s="42">
        <f t="shared" si="4"/>
        <v>0</v>
      </c>
    </row>
    <row r="67" spans="1:24" x14ac:dyDescent="0.25">
      <c r="A67" s="42" t="str">
        <f t="shared" ref="A67:A91" si="5">B67&amp;LEFT(C67,3)</f>
        <v>40827NOK</v>
      </c>
      <c r="B67" s="40">
        <v>40827</v>
      </c>
      <c r="C67" s="49" t="s">
        <v>88</v>
      </c>
      <c r="D67" s="42">
        <v>0.12851738891079284</v>
      </c>
      <c r="H67" s="19">
        <v>40823</v>
      </c>
      <c r="I67" s="20" t="s">
        <v>33</v>
      </c>
      <c r="J67" s="18" t="str">
        <f t="shared" ref="J67:J130" si="6">MID(I67,21,3)</f>
        <v>GBP</v>
      </c>
      <c r="K67" s="18" t="str">
        <f t="shared" ref="K67:K130" si="7">H67&amp;J67</f>
        <v>40823GBP</v>
      </c>
      <c r="L67" s="23">
        <v>-5250.0000000001155</v>
      </c>
      <c r="M67" s="47">
        <f t="shared" ref="M67:M130" si="8">VLOOKUP(K67,$A$1:$D$91,4,FALSE)*L67</f>
        <v>-6061.808983627001</v>
      </c>
      <c r="N67" s="53">
        <v>40823</v>
      </c>
      <c r="O67" s="52">
        <v>0</v>
      </c>
      <c r="P67" s="52" t="s">
        <v>65</v>
      </c>
      <c r="Q67" s="52">
        <v>163</v>
      </c>
      <c r="R67" s="52" t="s">
        <v>91</v>
      </c>
      <c r="S67" s="52">
        <v>-6061.80898362687</v>
      </c>
      <c r="T67" s="52" t="s">
        <v>67</v>
      </c>
      <c r="U67" s="52" t="s">
        <v>68</v>
      </c>
      <c r="V67" s="52" t="s">
        <v>32</v>
      </c>
      <c r="W67" s="52" t="s">
        <v>33</v>
      </c>
      <c r="X67" s="42">
        <f t="shared" ref="X67:X130" si="9">ROUND(M67/S67-1,8)</f>
        <v>0</v>
      </c>
    </row>
    <row r="68" spans="1:24" x14ac:dyDescent="0.25">
      <c r="A68" s="42" t="str">
        <f t="shared" si="5"/>
        <v>40828NOK</v>
      </c>
      <c r="B68" s="40">
        <v>40828</v>
      </c>
      <c r="C68" s="49" t="s">
        <v>88</v>
      </c>
      <c r="D68" s="42">
        <v>0.12854704128320205</v>
      </c>
      <c r="H68" s="17">
        <v>40827</v>
      </c>
      <c r="I68" s="18" t="s">
        <v>33</v>
      </c>
      <c r="J68" s="18" t="str">
        <f t="shared" si="6"/>
        <v>GBP</v>
      </c>
      <c r="K68" s="18" t="str">
        <f t="shared" si="7"/>
        <v>40827GBP</v>
      </c>
      <c r="L68" s="22">
        <v>5000.0000000000045</v>
      </c>
      <c r="M68" s="47">
        <f t="shared" si="8"/>
        <v>5746.5189999803188</v>
      </c>
      <c r="N68" s="53">
        <v>40827</v>
      </c>
      <c r="O68" s="52">
        <v>0</v>
      </c>
      <c r="P68" s="52" t="s">
        <v>65</v>
      </c>
      <c r="Q68" s="52">
        <v>163</v>
      </c>
      <c r="R68" s="52" t="s">
        <v>91</v>
      </c>
      <c r="S68" s="52">
        <v>5746.5189999803197</v>
      </c>
      <c r="T68" s="52" t="s">
        <v>67</v>
      </c>
      <c r="U68" s="52" t="s">
        <v>68</v>
      </c>
      <c r="V68" s="52" t="s">
        <v>32</v>
      </c>
      <c r="W68" s="52" t="s">
        <v>33</v>
      </c>
      <c r="X68" s="42">
        <f t="shared" si="9"/>
        <v>0</v>
      </c>
    </row>
    <row r="69" spans="1:24" x14ac:dyDescent="0.25">
      <c r="A69" s="42" t="str">
        <f t="shared" si="5"/>
        <v>40829NOK</v>
      </c>
      <c r="B69" s="40">
        <v>40829</v>
      </c>
      <c r="C69" s="49" t="s">
        <v>88</v>
      </c>
      <c r="D69" s="42">
        <v>0.12907752492671842</v>
      </c>
      <c r="H69" s="19">
        <v>40828</v>
      </c>
      <c r="I69" s="20" t="s">
        <v>33</v>
      </c>
      <c r="J69" s="18" t="str">
        <f t="shared" si="6"/>
        <v>GBP</v>
      </c>
      <c r="K69" s="18" t="str">
        <f t="shared" si="7"/>
        <v>40828GBP</v>
      </c>
      <c r="L69" s="23">
        <v>6875.0000000000755</v>
      </c>
      <c r="M69" s="47">
        <f t="shared" si="8"/>
        <v>7851.9354788437695</v>
      </c>
      <c r="N69" s="53">
        <v>40828</v>
      </c>
      <c r="O69" s="52">
        <v>0</v>
      </c>
      <c r="P69" s="52" t="s">
        <v>65</v>
      </c>
      <c r="Q69" s="52">
        <v>163</v>
      </c>
      <c r="R69" s="52" t="s">
        <v>91</v>
      </c>
      <c r="S69" s="52">
        <v>7851.9354788436804</v>
      </c>
      <c r="T69" s="52" t="s">
        <v>67</v>
      </c>
      <c r="U69" s="52" t="s">
        <v>68</v>
      </c>
      <c r="V69" s="52" t="s">
        <v>32</v>
      </c>
      <c r="W69" s="52" t="s">
        <v>33</v>
      </c>
      <c r="X69" s="42">
        <f t="shared" si="9"/>
        <v>0</v>
      </c>
    </row>
    <row r="70" spans="1:24" x14ac:dyDescent="0.25">
      <c r="A70" s="42" t="str">
        <f t="shared" si="5"/>
        <v>40830NOK</v>
      </c>
      <c r="B70" s="40">
        <v>40830</v>
      </c>
      <c r="C70" s="49" t="s">
        <v>88</v>
      </c>
      <c r="D70" s="42">
        <v>0.12920067931447821</v>
      </c>
      <c r="H70" s="17">
        <v>40829</v>
      </c>
      <c r="I70" s="18" t="s">
        <v>33</v>
      </c>
      <c r="J70" s="18" t="str">
        <f t="shared" si="6"/>
        <v>GBP</v>
      </c>
      <c r="K70" s="18" t="str">
        <f t="shared" si="7"/>
        <v>40829GBP</v>
      </c>
      <c r="L70" s="22">
        <v>-3500.0000000000309</v>
      </c>
      <c r="M70" s="47">
        <f t="shared" si="8"/>
        <v>-4010.1613005087279</v>
      </c>
      <c r="N70" s="53">
        <v>40829</v>
      </c>
      <c r="O70" s="52">
        <v>0</v>
      </c>
      <c r="P70" s="52" t="s">
        <v>65</v>
      </c>
      <c r="Q70" s="52">
        <v>163</v>
      </c>
      <c r="R70" s="52" t="s">
        <v>91</v>
      </c>
      <c r="S70" s="52">
        <v>-4010.1613005086901</v>
      </c>
      <c r="T70" s="52" t="s">
        <v>67</v>
      </c>
      <c r="U70" s="52" t="s">
        <v>68</v>
      </c>
      <c r="V70" s="52" t="s">
        <v>32</v>
      </c>
      <c r="W70" s="52" t="s">
        <v>33</v>
      </c>
      <c r="X70" s="42">
        <f t="shared" si="9"/>
        <v>0</v>
      </c>
    </row>
    <row r="71" spans="1:24" x14ac:dyDescent="0.25">
      <c r="A71" s="42" t="str">
        <f t="shared" si="5"/>
        <v>40833NOK</v>
      </c>
      <c r="B71" s="40">
        <v>40833</v>
      </c>
      <c r="C71" s="49" t="s">
        <v>88</v>
      </c>
      <c r="D71" s="42">
        <v>0.12926050690176114</v>
      </c>
      <c r="H71" s="19">
        <v>40830</v>
      </c>
      <c r="I71" s="20" t="s">
        <v>33</v>
      </c>
      <c r="J71" s="18" t="str">
        <f t="shared" si="6"/>
        <v>GBP</v>
      </c>
      <c r="K71" s="18" t="str">
        <f t="shared" si="7"/>
        <v>40830GBP</v>
      </c>
      <c r="L71" s="23">
        <v>4625.0000000000455</v>
      </c>
      <c r="M71" s="47">
        <f t="shared" si="8"/>
        <v>5276.7850864166376</v>
      </c>
      <c r="N71" s="53">
        <v>40830</v>
      </c>
      <c r="O71" s="52">
        <v>0</v>
      </c>
      <c r="P71" s="52" t="s">
        <v>65</v>
      </c>
      <c r="Q71" s="52">
        <v>163</v>
      </c>
      <c r="R71" s="52" t="s">
        <v>91</v>
      </c>
      <c r="S71" s="52">
        <v>5276.7850864165903</v>
      </c>
      <c r="T71" s="52" t="s">
        <v>67</v>
      </c>
      <c r="U71" s="52" t="s">
        <v>68</v>
      </c>
      <c r="V71" s="52" t="s">
        <v>32</v>
      </c>
      <c r="W71" s="52" t="s">
        <v>33</v>
      </c>
      <c r="X71" s="42">
        <f t="shared" si="9"/>
        <v>0</v>
      </c>
    </row>
    <row r="72" spans="1:24" x14ac:dyDescent="0.25">
      <c r="A72" s="42" t="str">
        <f t="shared" si="5"/>
        <v>40834NOK</v>
      </c>
      <c r="B72" s="40">
        <v>40834</v>
      </c>
      <c r="C72" s="49" t="s">
        <v>88</v>
      </c>
      <c r="D72" s="42">
        <v>0.12905073676070819</v>
      </c>
      <c r="H72" s="17">
        <v>40833</v>
      </c>
      <c r="I72" s="18" t="s">
        <v>33</v>
      </c>
      <c r="J72" s="18" t="str">
        <f t="shared" si="6"/>
        <v>GBP</v>
      </c>
      <c r="K72" s="18" t="str">
        <f t="shared" si="7"/>
        <v>40833GBP</v>
      </c>
      <c r="L72" s="22">
        <v>-3750.0000000000032</v>
      </c>
      <c r="M72" s="47">
        <f t="shared" si="8"/>
        <v>-4293.0737459560005</v>
      </c>
      <c r="N72" s="53">
        <v>40833</v>
      </c>
      <c r="O72" s="52">
        <v>0</v>
      </c>
      <c r="P72" s="52" t="s">
        <v>65</v>
      </c>
      <c r="Q72" s="52">
        <v>163</v>
      </c>
      <c r="R72" s="52" t="s">
        <v>91</v>
      </c>
      <c r="S72" s="52">
        <v>-4293.0737459559996</v>
      </c>
      <c r="T72" s="52" t="s">
        <v>67</v>
      </c>
      <c r="U72" s="52" t="s">
        <v>68</v>
      </c>
      <c r="V72" s="52" t="s">
        <v>32</v>
      </c>
      <c r="W72" s="52" t="s">
        <v>33</v>
      </c>
      <c r="X72" s="42">
        <f t="shared" si="9"/>
        <v>0</v>
      </c>
    </row>
    <row r="73" spans="1:24" x14ac:dyDescent="0.25">
      <c r="A73" s="42" t="str">
        <f t="shared" si="5"/>
        <v>40835NOK</v>
      </c>
      <c r="B73" s="40">
        <v>40835</v>
      </c>
      <c r="C73" s="49" t="s">
        <v>88</v>
      </c>
      <c r="D73" s="42">
        <v>0.12929654736300228</v>
      </c>
      <c r="H73" s="19">
        <v>40834</v>
      </c>
      <c r="I73" s="20" t="s">
        <v>33</v>
      </c>
      <c r="J73" s="18" t="str">
        <f t="shared" si="6"/>
        <v>GBP</v>
      </c>
      <c r="K73" s="18" t="str">
        <f t="shared" si="7"/>
        <v>40834GBP</v>
      </c>
      <c r="L73" s="23">
        <v>-2375.0000000000159</v>
      </c>
      <c r="M73" s="47">
        <f t="shared" si="8"/>
        <v>-2724.8867139735748</v>
      </c>
      <c r="N73" s="53">
        <v>40834</v>
      </c>
      <c r="O73" s="52">
        <v>0</v>
      </c>
      <c r="P73" s="52" t="s">
        <v>65</v>
      </c>
      <c r="Q73" s="52">
        <v>163</v>
      </c>
      <c r="R73" s="52" t="s">
        <v>91</v>
      </c>
      <c r="S73" s="52">
        <v>-2724.8867139735598</v>
      </c>
      <c r="T73" s="52" t="s">
        <v>67</v>
      </c>
      <c r="U73" s="52" t="s">
        <v>68</v>
      </c>
      <c r="V73" s="52" t="s">
        <v>32</v>
      </c>
      <c r="W73" s="52" t="s">
        <v>33</v>
      </c>
      <c r="X73" s="42">
        <f t="shared" si="9"/>
        <v>0</v>
      </c>
    </row>
    <row r="74" spans="1:24" x14ac:dyDescent="0.25">
      <c r="A74" s="42" t="str">
        <f t="shared" si="5"/>
        <v>40836NOK</v>
      </c>
      <c r="B74" s="40">
        <v>40836</v>
      </c>
      <c r="C74" s="49" t="s">
        <v>88</v>
      </c>
      <c r="D74" s="42">
        <v>0.12967787694822244</v>
      </c>
      <c r="H74" s="17">
        <v>40835</v>
      </c>
      <c r="I74" s="18" t="s">
        <v>33</v>
      </c>
      <c r="J74" s="18" t="str">
        <f t="shared" si="6"/>
        <v>GBP</v>
      </c>
      <c r="K74" s="18" t="str">
        <f t="shared" si="7"/>
        <v>40835GBP</v>
      </c>
      <c r="L74" s="22">
        <v>1000.0000000000286</v>
      </c>
      <c r="M74" s="47">
        <f t="shared" si="8"/>
        <v>1146.3017066682694</v>
      </c>
      <c r="N74" s="53">
        <v>40835</v>
      </c>
      <c r="O74" s="52">
        <v>0</v>
      </c>
      <c r="P74" s="52" t="s">
        <v>65</v>
      </c>
      <c r="Q74" s="52">
        <v>163</v>
      </c>
      <c r="R74" s="52" t="s">
        <v>91</v>
      </c>
      <c r="S74" s="52">
        <v>1146.3017066682401</v>
      </c>
      <c r="T74" s="52" t="s">
        <v>67</v>
      </c>
      <c r="U74" s="52" t="s">
        <v>68</v>
      </c>
      <c r="V74" s="52" t="s">
        <v>32</v>
      </c>
      <c r="W74" s="52" t="s">
        <v>33</v>
      </c>
      <c r="X74" s="42">
        <f t="shared" si="9"/>
        <v>0</v>
      </c>
    </row>
    <row r="75" spans="1:24" x14ac:dyDescent="0.25">
      <c r="A75" s="42" t="str">
        <f t="shared" si="5"/>
        <v>40837NOK</v>
      </c>
      <c r="B75" s="40">
        <v>40837</v>
      </c>
      <c r="C75" s="49" t="s">
        <v>88</v>
      </c>
      <c r="D75" s="42">
        <v>0.12960611387775747</v>
      </c>
      <c r="H75" s="19">
        <v>40837</v>
      </c>
      <c r="I75" s="20" t="s">
        <v>33</v>
      </c>
      <c r="J75" s="18" t="str">
        <f t="shared" si="6"/>
        <v>GBP</v>
      </c>
      <c r="K75" s="18" t="str">
        <f t="shared" si="7"/>
        <v>40837GBP</v>
      </c>
      <c r="L75" s="23">
        <v>-1250.0000000000011</v>
      </c>
      <c r="M75" s="47">
        <f t="shared" si="8"/>
        <v>-1434.4948385576095</v>
      </c>
      <c r="N75" s="53">
        <v>40837</v>
      </c>
      <c r="O75" s="52">
        <v>0</v>
      </c>
      <c r="P75" s="52" t="s">
        <v>65</v>
      </c>
      <c r="Q75" s="52">
        <v>163</v>
      </c>
      <c r="R75" s="52" t="s">
        <v>91</v>
      </c>
      <c r="S75" s="52">
        <v>-1434.4948385576099</v>
      </c>
      <c r="T75" s="52" t="s">
        <v>67</v>
      </c>
      <c r="U75" s="52" t="s">
        <v>68</v>
      </c>
      <c r="V75" s="52" t="s">
        <v>32</v>
      </c>
      <c r="W75" s="52" t="s">
        <v>33</v>
      </c>
      <c r="X75" s="42">
        <f t="shared" si="9"/>
        <v>0</v>
      </c>
    </row>
    <row r="76" spans="1:24" x14ac:dyDescent="0.25">
      <c r="A76" s="42" t="str">
        <f t="shared" si="5"/>
        <v>40840NOK</v>
      </c>
      <c r="B76" s="40">
        <v>40840</v>
      </c>
      <c r="C76" s="49" t="s">
        <v>88</v>
      </c>
      <c r="D76" s="42">
        <v>0.12991920856625996</v>
      </c>
      <c r="H76" s="17">
        <v>40840</v>
      </c>
      <c r="I76" s="18" t="s">
        <v>33</v>
      </c>
      <c r="J76" s="18" t="str">
        <f t="shared" si="6"/>
        <v>GBP</v>
      </c>
      <c r="K76" s="18" t="str">
        <f t="shared" si="7"/>
        <v>40840GBP</v>
      </c>
      <c r="L76" s="22">
        <v>-2624.9999999999886</v>
      </c>
      <c r="M76" s="47">
        <f t="shared" si="8"/>
        <v>-3019.7511250180014</v>
      </c>
      <c r="N76" s="53">
        <v>40840</v>
      </c>
      <c r="O76" s="52">
        <v>0</v>
      </c>
      <c r="P76" s="52" t="s">
        <v>65</v>
      </c>
      <c r="Q76" s="52">
        <v>163</v>
      </c>
      <c r="R76" s="52" t="s">
        <v>91</v>
      </c>
      <c r="S76" s="52">
        <v>-3019.75112501801</v>
      </c>
      <c r="T76" s="52" t="s">
        <v>67</v>
      </c>
      <c r="U76" s="52" t="s">
        <v>68</v>
      </c>
      <c r="V76" s="52" t="s">
        <v>32</v>
      </c>
      <c r="W76" s="52" t="s">
        <v>33</v>
      </c>
      <c r="X76" s="42">
        <f t="shared" si="9"/>
        <v>0</v>
      </c>
    </row>
    <row r="77" spans="1:24" x14ac:dyDescent="0.25">
      <c r="A77" s="42" t="str">
        <f t="shared" si="5"/>
        <v>40841NOK</v>
      </c>
      <c r="B77" s="40">
        <v>40841</v>
      </c>
      <c r="C77" s="49" t="s">
        <v>88</v>
      </c>
      <c r="D77" s="42">
        <v>0.13005356778556498</v>
      </c>
      <c r="H77" s="19">
        <v>40841</v>
      </c>
      <c r="I77" s="20" t="s">
        <v>33</v>
      </c>
      <c r="J77" s="18" t="str">
        <f t="shared" si="6"/>
        <v>GBP</v>
      </c>
      <c r="K77" s="18" t="str">
        <f t="shared" si="7"/>
        <v>40841GBP</v>
      </c>
      <c r="L77" s="23">
        <v>249.99999999997246</v>
      </c>
      <c r="M77" s="47">
        <f t="shared" si="8"/>
        <v>287.51413804899676</v>
      </c>
      <c r="N77" s="53">
        <v>40841</v>
      </c>
      <c r="O77" s="52">
        <v>0</v>
      </c>
      <c r="P77" s="52" t="s">
        <v>65</v>
      </c>
      <c r="Q77" s="52">
        <v>163</v>
      </c>
      <c r="R77" s="52" t="s">
        <v>91</v>
      </c>
      <c r="S77" s="52">
        <v>287.51413804902802</v>
      </c>
      <c r="T77" s="52" t="s">
        <v>67</v>
      </c>
      <c r="U77" s="52" t="s">
        <v>68</v>
      </c>
      <c r="V77" s="52" t="s">
        <v>32</v>
      </c>
      <c r="W77" s="52" t="s">
        <v>33</v>
      </c>
      <c r="X77" s="42">
        <f t="shared" si="9"/>
        <v>0</v>
      </c>
    </row>
    <row r="78" spans="1:24" x14ac:dyDescent="0.25">
      <c r="A78" s="42" t="str">
        <f t="shared" si="5"/>
        <v>40842NOK</v>
      </c>
      <c r="B78" s="40">
        <v>40842</v>
      </c>
      <c r="C78" s="49" t="s">
        <v>88</v>
      </c>
      <c r="D78" s="42">
        <v>0.13029746298052772</v>
      </c>
      <c r="H78" s="17">
        <v>40842</v>
      </c>
      <c r="I78" s="18" t="s">
        <v>33</v>
      </c>
      <c r="J78" s="18" t="str">
        <f t="shared" si="6"/>
        <v>GBP</v>
      </c>
      <c r="K78" s="18" t="str">
        <f t="shared" si="7"/>
        <v>40842GBP</v>
      </c>
      <c r="L78" s="22">
        <v>1999.9999999999186</v>
      </c>
      <c r="M78" s="47">
        <f t="shared" si="8"/>
        <v>2295.8397266236316</v>
      </c>
      <c r="N78" s="53">
        <v>40842</v>
      </c>
      <c r="O78" s="52">
        <v>0</v>
      </c>
      <c r="P78" s="52" t="s">
        <v>65</v>
      </c>
      <c r="Q78" s="52">
        <v>163</v>
      </c>
      <c r="R78" s="52" t="s">
        <v>91</v>
      </c>
      <c r="S78" s="52">
        <v>2295.8397266237198</v>
      </c>
      <c r="T78" s="52" t="s">
        <v>67</v>
      </c>
      <c r="U78" s="52" t="s">
        <v>68</v>
      </c>
      <c r="V78" s="52" t="s">
        <v>32</v>
      </c>
      <c r="W78" s="52" t="s">
        <v>33</v>
      </c>
      <c r="X78" s="42">
        <f t="shared" si="9"/>
        <v>0</v>
      </c>
    </row>
    <row r="79" spans="1:24" x14ac:dyDescent="0.25">
      <c r="A79" s="42" t="str">
        <f t="shared" si="5"/>
        <v>40843NOK</v>
      </c>
      <c r="B79" s="40">
        <v>40843</v>
      </c>
      <c r="C79" s="49" t="s">
        <v>88</v>
      </c>
      <c r="D79" s="42">
        <v>0.13023681976415666</v>
      </c>
      <c r="H79" s="19">
        <v>40843</v>
      </c>
      <c r="I79" s="20" t="s">
        <v>33</v>
      </c>
      <c r="J79" s="18" t="str">
        <f t="shared" si="6"/>
        <v>GBP</v>
      </c>
      <c r="K79" s="18" t="str">
        <f t="shared" si="7"/>
        <v>40843GBP</v>
      </c>
      <c r="L79" s="23">
        <v>10500.000000000093</v>
      </c>
      <c r="M79" s="47">
        <f t="shared" si="8"/>
        <v>11938.028309718809</v>
      </c>
      <c r="N79" s="53">
        <v>40843</v>
      </c>
      <c r="O79" s="52">
        <v>0</v>
      </c>
      <c r="P79" s="52" t="s">
        <v>65</v>
      </c>
      <c r="Q79" s="52">
        <v>163</v>
      </c>
      <c r="R79" s="52" t="s">
        <v>91</v>
      </c>
      <c r="S79" s="52">
        <v>11938.0283097187</v>
      </c>
      <c r="T79" s="52" t="s">
        <v>67</v>
      </c>
      <c r="U79" s="52" t="s">
        <v>68</v>
      </c>
      <c r="V79" s="52" t="s">
        <v>32</v>
      </c>
      <c r="W79" s="52" t="s">
        <v>33</v>
      </c>
      <c r="X79" s="42">
        <f t="shared" si="9"/>
        <v>0</v>
      </c>
    </row>
    <row r="80" spans="1:24" x14ac:dyDescent="0.25">
      <c r="A80" s="42" t="str">
        <f t="shared" si="5"/>
        <v>40844NOK</v>
      </c>
      <c r="B80" s="40">
        <v>40844</v>
      </c>
      <c r="C80" s="49" t="s">
        <v>88</v>
      </c>
      <c r="D80" s="42">
        <v>0.13031933241921481</v>
      </c>
      <c r="H80" s="17">
        <v>40844</v>
      </c>
      <c r="I80" s="18" t="s">
        <v>33</v>
      </c>
      <c r="J80" s="18" t="str">
        <f t="shared" si="6"/>
        <v>GBP</v>
      </c>
      <c r="K80" s="18" t="str">
        <f t="shared" si="7"/>
        <v>40844GBP</v>
      </c>
      <c r="L80" s="22">
        <v>-375.00000000009749</v>
      </c>
      <c r="M80" s="47">
        <f t="shared" si="8"/>
        <v>-426.54700238946702</v>
      </c>
      <c r="N80" s="53">
        <v>40844</v>
      </c>
      <c r="O80" s="52">
        <v>0</v>
      </c>
      <c r="P80" s="52" t="s">
        <v>65</v>
      </c>
      <c r="Q80" s="52">
        <v>163</v>
      </c>
      <c r="R80" s="52" t="s">
        <v>91</v>
      </c>
      <c r="S80" s="52">
        <v>-426.54700238935601</v>
      </c>
      <c r="T80" s="52" t="s">
        <v>67</v>
      </c>
      <c r="U80" s="52" t="s">
        <v>68</v>
      </c>
      <c r="V80" s="52" t="s">
        <v>32</v>
      </c>
      <c r="W80" s="52" t="s">
        <v>33</v>
      </c>
      <c r="X80" s="42">
        <f t="shared" si="9"/>
        <v>0</v>
      </c>
    </row>
    <row r="81" spans="1:24" x14ac:dyDescent="0.25">
      <c r="A81" s="42" t="str">
        <f t="shared" si="5"/>
        <v>40847NOK</v>
      </c>
      <c r="B81" s="40">
        <v>40847</v>
      </c>
      <c r="C81" s="49" t="s">
        <v>88</v>
      </c>
      <c r="D81" s="42">
        <v>0.12989045869890326</v>
      </c>
      <c r="H81" s="19">
        <v>40847</v>
      </c>
      <c r="I81" s="20" t="s">
        <v>33</v>
      </c>
      <c r="J81" s="18" t="str">
        <f t="shared" si="6"/>
        <v>GBP</v>
      </c>
      <c r="K81" s="18" t="str">
        <f t="shared" si="7"/>
        <v>40847GBP</v>
      </c>
      <c r="L81" s="23">
        <v>-8624.9999999998836</v>
      </c>
      <c r="M81" s="47">
        <f t="shared" si="8"/>
        <v>-9887.2598216044516</v>
      </c>
      <c r="N81" s="53">
        <v>40847</v>
      </c>
      <c r="O81" s="52">
        <v>0</v>
      </c>
      <c r="P81" s="52" t="s">
        <v>65</v>
      </c>
      <c r="Q81" s="52">
        <v>163</v>
      </c>
      <c r="R81" s="52" t="s">
        <v>91</v>
      </c>
      <c r="S81" s="52">
        <v>-9887.2598216045808</v>
      </c>
      <c r="T81" s="52" t="s">
        <v>67</v>
      </c>
      <c r="U81" s="52" t="s">
        <v>68</v>
      </c>
      <c r="V81" s="52" t="s">
        <v>32</v>
      </c>
      <c r="W81" s="52" t="s">
        <v>33</v>
      </c>
      <c r="X81" s="42">
        <f t="shared" si="9"/>
        <v>0</v>
      </c>
    </row>
    <row r="82" spans="1:24" x14ac:dyDescent="0.25">
      <c r="A82" s="42" t="str">
        <f t="shared" si="5"/>
        <v>40848NOK</v>
      </c>
      <c r="B82" s="40">
        <v>40848</v>
      </c>
      <c r="C82" s="49" t="s">
        <v>88</v>
      </c>
      <c r="D82" s="42">
        <v>0.12910852760872971</v>
      </c>
      <c r="H82" s="17">
        <v>40848</v>
      </c>
      <c r="I82" s="18" t="s">
        <v>33</v>
      </c>
      <c r="J82" s="18" t="str">
        <f t="shared" si="6"/>
        <v>GBP</v>
      </c>
      <c r="K82" s="18" t="str">
        <f t="shared" si="7"/>
        <v>40848GBP</v>
      </c>
      <c r="L82" s="22">
        <v>-18625.000000000029</v>
      </c>
      <c r="M82" s="47">
        <f t="shared" si="8"/>
        <v>-21721.405099441785</v>
      </c>
      <c r="N82" s="53">
        <v>40848</v>
      </c>
      <c r="O82" s="52">
        <v>0</v>
      </c>
      <c r="P82" s="52" t="s">
        <v>65</v>
      </c>
      <c r="Q82" s="52">
        <v>163</v>
      </c>
      <c r="R82" s="52" t="s">
        <v>91</v>
      </c>
      <c r="S82" s="52">
        <v>-21721.405099441799</v>
      </c>
      <c r="T82" s="52" t="s">
        <v>67</v>
      </c>
      <c r="U82" s="52" t="s">
        <v>68</v>
      </c>
      <c r="V82" s="52" t="s">
        <v>32</v>
      </c>
      <c r="W82" s="52" t="s">
        <v>33</v>
      </c>
      <c r="X82" s="42">
        <f t="shared" si="9"/>
        <v>0</v>
      </c>
    </row>
    <row r="83" spans="1:24" x14ac:dyDescent="0.25">
      <c r="A83" s="42" t="str">
        <f t="shared" si="5"/>
        <v>40849NOK</v>
      </c>
      <c r="B83" s="40">
        <v>40849</v>
      </c>
      <c r="C83" s="49" t="s">
        <v>88</v>
      </c>
      <c r="D83" s="42">
        <v>0.12877412978056019</v>
      </c>
      <c r="H83" s="19">
        <v>40849</v>
      </c>
      <c r="I83" s="20" t="s">
        <v>33</v>
      </c>
      <c r="J83" s="18" t="str">
        <f t="shared" si="6"/>
        <v>GBP</v>
      </c>
      <c r="K83" s="18" t="str">
        <f t="shared" si="7"/>
        <v>40849GBP</v>
      </c>
      <c r="L83" s="23">
        <v>5249.9999999999773</v>
      </c>
      <c r="M83" s="47">
        <f t="shared" si="8"/>
        <v>6093.2571576444589</v>
      </c>
      <c r="N83" s="53">
        <v>40849</v>
      </c>
      <c r="O83" s="52">
        <v>0</v>
      </c>
      <c r="P83" s="52" t="s">
        <v>65</v>
      </c>
      <c r="Q83" s="52">
        <v>163</v>
      </c>
      <c r="R83" s="52" t="s">
        <v>91</v>
      </c>
      <c r="S83" s="52">
        <v>6093.2571576444898</v>
      </c>
      <c r="T83" s="52" t="s">
        <v>67</v>
      </c>
      <c r="U83" s="52" t="s">
        <v>68</v>
      </c>
      <c r="V83" s="52" t="s">
        <v>32</v>
      </c>
      <c r="W83" s="52" t="s">
        <v>33</v>
      </c>
      <c r="X83" s="42">
        <f t="shared" si="9"/>
        <v>0</v>
      </c>
    </row>
    <row r="84" spans="1:24" x14ac:dyDescent="0.25">
      <c r="A84" s="42" t="str">
        <f t="shared" si="5"/>
        <v>40850NOK</v>
      </c>
      <c r="B84" s="40">
        <v>40850</v>
      </c>
      <c r="C84" s="49" t="s">
        <v>88</v>
      </c>
      <c r="D84" s="42">
        <v>0.12951673434129771</v>
      </c>
      <c r="H84" s="17">
        <v>40850</v>
      </c>
      <c r="I84" s="18" t="s">
        <v>33</v>
      </c>
      <c r="J84" s="18" t="str">
        <f t="shared" si="6"/>
        <v>GBP</v>
      </c>
      <c r="K84" s="18" t="str">
        <f t="shared" si="7"/>
        <v>40850GBP</v>
      </c>
      <c r="L84" s="22">
        <v>-2874.9999999999609</v>
      </c>
      <c r="M84" s="47">
        <f t="shared" si="8"/>
        <v>-3345.8305475400521</v>
      </c>
      <c r="N84" s="53">
        <v>40850</v>
      </c>
      <c r="O84" s="52">
        <v>0</v>
      </c>
      <c r="P84" s="52" t="s">
        <v>65</v>
      </c>
      <c r="Q84" s="52">
        <v>163</v>
      </c>
      <c r="R84" s="52" t="s">
        <v>91</v>
      </c>
      <c r="S84" s="52">
        <v>-3345.8305475400998</v>
      </c>
      <c r="T84" s="52" t="s">
        <v>67</v>
      </c>
      <c r="U84" s="52" t="s">
        <v>68</v>
      </c>
      <c r="V84" s="52" t="s">
        <v>32</v>
      </c>
      <c r="W84" s="52" t="s">
        <v>33</v>
      </c>
      <c r="X84" s="42">
        <f t="shared" si="9"/>
        <v>0</v>
      </c>
    </row>
    <row r="85" spans="1:24" x14ac:dyDescent="0.25">
      <c r="A85" s="42" t="str">
        <f t="shared" si="5"/>
        <v>40851NOK</v>
      </c>
      <c r="B85" s="40">
        <v>40851</v>
      </c>
      <c r="C85" s="49" t="s">
        <v>88</v>
      </c>
      <c r="D85" s="42">
        <v>0.12889919297894906</v>
      </c>
      <c r="H85" s="19">
        <v>40851</v>
      </c>
      <c r="I85" s="20" t="s">
        <v>33</v>
      </c>
      <c r="J85" s="18" t="str">
        <f t="shared" si="6"/>
        <v>GBP</v>
      </c>
      <c r="K85" s="18" t="str">
        <f t="shared" si="7"/>
        <v>40851GBP</v>
      </c>
      <c r="L85" s="23">
        <v>1125.0000000000148</v>
      </c>
      <c r="M85" s="47">
        <f t="shared" si="8"/>
        <v>1307.9113397356837</v>
      </c>
      <c r="N85" s="53">
        <v>40851</v>
      </c>
      <c r="O85" s="52">
        <v>0</v>
      </c>
      <c r="P85" s="52" t="s">
        <v>65</v>
      </c>
      <c r="Q85" s="52">
        <v>163</v>
      </c>
      <c r="R85" s="52" t="s">
        <v>91</v>
      </c>
      <c r="S85" s="52">
        <v>1307.91133973567</v>
      </c>
      <c r="T85" s="52" t="s">
        <v>67</v>
      </c>
      <c r="U85" s="52" t="s">
        <v>68</v>
      </c>
      <c r="V85" s="52" t="s">
        <v>32</v>
      </c>
      <c r="W85" s="52" t="s">
        <v>33</v>
      </c>
      <c r="X85" s="42">
        <f t="shared" si="9"/>
        <v>0</v>
      </c>
    </row>
    <row r="86" spans="1:24" x14ac:dyDescent="0.25">
      <c r="A86" s="42" t="str">
        <f t="shared" si="5"/>
        <v>40854NOK</v>
      </c>
      <c r="B86" s="40">
        <v>40854</v>
      </c>
      <c r="C86" s="49" t="s">
        <v>88</v>
      </c>
      <c r="D86" s="42">
        <v>0.12961093152704414</v>
      </c>
      <c r="H86" s="17">
        <v>40854</v>
      </c>
      <c r="I86" s="18" t="s">
        <v>33</v>
      </c>
      <c r="J86" s="18" t="str">
        <f t="shared" si="6"/>
        <v>GBP</v>
      </c>
      <c r="K86" s="18" t="str">
        <f t="shared" si="7"/>
        <v>40854GBP</v>
      </c>
      <c r="L86" s="22">
        <v>-2250.0000000000296</v>
      </c>
      <c r="M86" s="47">
        <f t="shared" si="8"/>
        <v>-2621.1719546058389</v>
      </c>
      <c r="N86" s="53">
        <v>40854</v>
      </c>
      <c r="O86" s="52">
        <v>0</v>
      </c>
      <c r="P86" s="52" t="s">
        <v>65</v>
      </c>
      <c r="Q86" s="52">
        <v>163</v>
      </c>
      <c r="R86" s="52" t="s">
        <v>91</v>
      </c>
      <c r="S86" s="52">
        <v>-2621.1719546057998</v>
      </c>
      <c r="T86" s="52" t="s">
        <v>67</v>
      </c>
      <c r="U86" s="52" t="s">
        <v>68</v>
      </c>
      <c r="V86" s="52" t="s">
        <v>32</v>
      </c>
      <c r="W86" s="52" t="s">
        <v>33</v>
      </c>
      <c r="X86" s="42">
        <f t="shared" si="9"/>
        <v>0</v>
      </c>
    </row>
    <row r="87" spans="1:24" x14ac:dyDescent="0.25">
      <c r="A87" s="42" t="str">
        <f t="shared" si="5"/>
        <v>40855NOK</v>
      </c>
      <c r="B87" s="40">
        <v>40855</v>
      </c>
      <c r="C87" s="49" t="s">
        <v>88</v>
      </c>
      <c r="D87" s="42">
        <v>0.12914676912385548</v>
      </c>
      <c r="H87" s="19">
        <v>40855</v>
      </c>
      <c r="I87" s="20" t="s">
        <v>33</v>
      </c>
      <c r="J87" s="18" t="str">
        <f t="shared" si="6"/>
        <v>GBP</v>
      </c>
      <c r="K87" s="18" t="str">
        <f t="shared" si="7"/>
        <v>40855GBP</v>
      </c>
      <c r="L87" s="23">
        <v>-625.00000000006992</v>
      </c>
      <c r="M87" s="47">
        <f t="shared" si="8"/>
        <v>-728.51759501286404</v>
      </c>
      <c r="N87" s="53">
        <v>40855</v>
      </c>
      <c r="O87" s="52">
        <v>0</v>
      </c>
      <c r="P87" s="52" t="s">
        <v>65</v>
      </c>
      <c r="Q87" s="52">
        <v>163</v>
      </c>
      <c r="R87" s="52" t="s">
        <v>91</v>
      </c>
      <c r="S87" s="52">
        <v>-728.51759501278195</v>
      </c>
      <c r="T87" s="52" t="s">
        <v>67</v>
      </c>
      <c r="U87" s="52" t="s">
        <v>68</v>
      </c>
      <c r="V87" s="52" t="s">
        <v>32</v>
      </c>
      <c r="W87" s="52" t="s">
        <v>33</v>
      </c>
      <c r="X87" s="42">
        <f t="shared" si="9"/>
        <v>0</v>
      </c>
    </row>
    <row r="88" spans="1:24" x14ac:dyDescent="0.25">
      <c r="A88" s="42" t="str">
        <f t="shared" si="5"/>
        <v>40856NOK</v>
      </c>
      <c r="B88" s="40">
        <v>40856</v>
      </c>
      <c r="C88" s="49" t="s">
        <v>88</v>
      </c>
      <c r="D88" s="42">
        <v>0.12871478974272135</v>
      </c>
      <c r="H88" s="17">
        <v>40856</v>
      </c>
      <c r="I88" s="18" t="s">
        <v>33</v>
      </c>
      <c r="J88" s="18" t="str">
        <f t="shared" si="6"/>
        <v>GBP</v>
      </c>
      <c r="K88" s="18" t="str">
        <f t="shared" si="7"/>
        <v>40856GBP</v>
      </c>
      <c r="L88" s="22">
        <v>-10000.000000000009</v>
      </c>
      <c r="M88" s="47">
        <f t="shared" si="8"/>
        <v>-11766.054697008292</v>
      </c>
      <c r="N88" s="53">
        <v>40856</v>
      </c>
      <c r="O88" s="52">
        <v>0</v>
      </c>
      <c r="P88" s="52" t="s">
        <v>65</v>
      </c>
      <c r="Q88" s="52">
        <v>163</v>
      </c>
      <c r="R88" s="52" t="s">
        <v>91</v>
      </c>
      <c r="S88" s="52">
        <v>-11766.0546970083</v>
      </c>
      <c r="T88" s="52" t="s">
        <v>67</v>
      </c>
      <c r="U88" s="52" t="s">
        <v>68</v>
      </c>
      <c r="V88" s="52" t="s">
        <v>32</v>
      </c>
      <c r="W88" s="52" t="s">
        <v>33</v>
      </c>
      <c r="X88" s="42">
        <f t="shared" si="9"/>
        <v>0</v>
      </c>
    </row>
    <row r="89" spans="1:24" x14ac:dyDescent="0.25">
      <c r="A89" s="42" t="str">
        <f t="shared" si="5"/>
        <v>40857NOK</v>
      </c>
      <c r="B89" s="40">
        <v>40857</v>
      </c>
      <c r="C89" s="49" t="s">
        <v>88</v>
      </c>
      <c r="D89" s="42">
        <v>0.12909633175226617</v>
      </c>
      <c r="H89" s="19">
        <v>40857</v>
      </c>
      <c r="I89" s="20" t="s">
        <v>33</v>
      </c>
      <c r="J89" s="18" t="str">
        <f t="shared" si="6"/>
        <v>GBP</v>
      </c>
      <c r="K89" s="18" t="str">
        <f t="shared" si="7"/>
        <v>40857GBP</v>
      </c>
      <c r="L89" s="23">
        <v>4250.0000000000873</v>
      </c>
      <c r="M89" s="47">
        <f t="shared" si="8"/>
        <v>4980.7178685228482</v>
      </c>
      <c r="N89" s="53">
        <v>40857</v>
      </c>
      <c r="O89" s="52">
        <v>0</v>
      </c>
      <c r="P89" s="52" t="s">
        <v>65</v>
      </c>
      <c r="Q89" s="52">
        <v>163</v>
      </c>
      <c r="R89" s="52" t="s">
        <v>91</v>
      </c>
      <c r="S89" s="52">
        <v>4980.71786852275</v>
      </c>
      <c r="T89" s="52" t="s">
        <v>67</v>
      </c>
      <c r="U89" s="52" t="s">
        <v>68</v>
      </c>
      <c r="V89" s="52" t="s">
        <v>32</v>
      </c>
      <c r="W89" s="52" t="s">
        <v>33</v>
      </c>
      <c r="X89" s="42">
        <f t="shared" si="9"/>
        <v>0</v>
      </c>
    </row>
    <row r="90" spans="1:24" x14ac:dyDescent="0.25">
      <c r="A90" s="42" t="str">
        <f t="shared" si="5"/>
        <v>40858NOK</v>
      </c>
      <c r="B90" s="40">
        <v>40858</v>
      </c>
      <c r="C90" s="49" t="s">
        <v>88</v>
      </c>
      <c r="D90" s="42">
        <v>0.12906661329328747</v>
      </c>
      <c r="H90" s="17">
        <v>40858</v>
      </c>
      <c r="I90" s="18" t="s">
        <v>33</v>
      </c>
      <c r="J90" s="18" t="str">
        <f t="shared" si="6"/>
        <v>GBP</v>
      </c>
      <c r="K90" s="18" t="str">
        <f t="shared" si="7"/>
        <v>40858GBP</v>
      </c>
      <c r="L90" s="22">
        <v>4374.9999999999345</v>
      </c>
      <c r="M90" s="47">
        <f t="shared" si="8"/>
        <v>5106.0311988741469</v>
      </c>
      <c r="N90" s="53">
        <v>40858</v>
      </c>
      <c r="O90" s="52">
        <v>0</v>
      </c>
      <c r="P90" s="52" t="s">
        <v>65</v>
      </c>
      <c r="Q90" s="52">
        <v>163</v>
      </c>
      <c r="R90" s="52" t="s">
        <v>91</v>
      </c>
      <c r="S90" s="52">
        <v>5106.0311988742196</v>
      </c>
      <c r="T90" s="52" t="s">
        <v>67</v>
      </c>
      <c r="U90" s="52" t="s">
        <v>68</v>
      </c>
      <c r="V90" s="52" t="s">
        <v>32</v>
      </c>
      <c r="W90" s="52" t="s">
        <v>33</v>
      </c>
      <c r="X90" s="42">
        <f t="shared" si="9"/>
        <v>0</v>
      </c>
    </row>
    <row r="91" spans="1:24" x14ac:dyDescent="0.25">
      <c r="A91" s="42" t="str">
        <f t="shared" si="5"/>
        <v>40861NOK</v>
      </c>
      <c r="B91" s="40">
        <v>40861</v>
      </c>
      <c r="C91" s="49" t="s">
        <v>88</v>
      </c>
      <c r="D91" s="42">
        <v>0.12889031998838366</v>
      </c>
      <c r="H91" s="19">
        <v>40833</v>
      </c>
      <c r="I91" s="20" t="s">
        <v>34</v>
      </c>
      <c r="J91" s="18" t="str">
        <f t="shared" si="6"/>
        <v>GBP</v>
      </c>
      <c r="K91" s="18" t="str">
        <f t="shared" si="7"/>
        <v>40833GBP</v>
      </c>
      <c r="L91" s="23">
        <v>59250</v>
      </c>
      <c r="M91" s="47">
        <f t="shared" si="8"/>
        <v>67830.565186104752</v>
      </c>
      <c r="N91" s="53">
        <v>40833</v>
      </c>
      <c r="O91" s="52">
        <v>0</v>
      </c>
      <c r="P91" s="52" t="s">
        <v>65</v>
      </c>
      <c r="Q91" s="52">
        <v>163</v>
      </c>
      <c r="R91" s="52" t="s">
        <v>91</v>
      </c>
      <c r="S91" s="52">
        <v>67830.565186104694</v>
      </c>
      <c r="T91" s="52" t="s">
        <v>67</v>
      </c>
      <c r="U91" s="52" t="s">
        <v>68</v>
      </c>
      <c r="V91" s="52" t="s">
        <v>32</v>
      </c>
      <c r="W91" s="52" t="s">
        <v>34</v>
      </c>
      <c r="X91" s="42">
        <f t="shared" si="9"/>
        <v>0</v>
      </c>
    </row>
    <row r="92" spans="1:24" x14ac:dyDescent="0.25">
      <c r="H92" s="17">
        <v>40834</v>
      </c>
      <c r="I92" s="18" t="s">
        <v>34</v>
      </c>
      <c r="J92" s="18" t="str">
        <f t="shared" si="6"/>
        <v>GBP</v>
      </c>
      <c r="K92" s="18" t="str">
        <f t="shared" si="7"/>
        <v>40834GBP</v>
      </c>
      <c r="L92" s="22">
        <v>2375.0000000000159</v>
      </c>
      <c r="M92" s="47">
        <f t="shared" si="8"/>
        <v>2724.8867139735748</v>
      </c>
      <c r="N92" s="53">
        <v>40834</v>
      </c>
      <c r="O92" s="52">
        <v>0</v>
      </c>
      <c r="P92" s="52" t="s">
        <v>65</v>
      </c>
      <c r="Q92" s="52">
        <v>163</v>
      </c>
      <c r="R92" s="52" t="s">
        <v>91</v>
      </c>
      <c r="S92" s="52">
        <v>2724.8867139735598</v>
      </c>
      <c r="T92" s="52" t="s">
        <v>67</v>
      </c>
      <c r="U92" s="52" t="s">
        <v>68</v>
      </c>
      <c r="V92" s="52" t="s">
        <v>32</v>
      </c>
      <c r="W92" s="52" t="s">
        <v>34</v>
      </c>
      <c r="X92" s="42">
        <f t="shared" si="9"/>
        <v>0</v>
      </c>
    </row>
    <row r="93" spans="1:24" x14ac:dyDescent="0.25">
      <c r="H93" s="19">
        <v>40835</v>
      </c>
      <c r="I93" s="20" t="s">
        <v>34</v>
      </c>
      <c r="J93" s="18" t="str">
        <f t="shared" si="6"/>
        <v>GBP</v>
      </c>
      <c r="K93" s="18" t="str">
        <f t="shared" si="7"/>
        <v>40835GBP</v>
      </c>
      <c r="L93" s="23">
        <v>-1000.0000000000286</v>
      </c>
      <c r="M93" s="47">
        <f t="shared" si="8"/>
        <v>-1146.3017066682694</v>
      </c>
      <c r="N93" s="53">
        <v>40835</v>
      </c>
      <c r="O93" s="52">
        <v>0</v>
      </c>
      <c r="P93" s="52" t="s">
        <v>65</v>
      </c>
      <c r="Q93" s="52">
        <v>163</v>
      </c>
      <c r="R93" s="52" t="s">
        <v>91</v>
      </c>
      <c r="S93" s="52">
        <v>-1146.3017066682401</v>
      </c>
      <c r="T93" s="52" t="s">
        <v>67</v>
      </c>
      <c r="U93" s="52" t="s">
        <v>68</v>
      </c>
      <c r="V93" s="52" t="s">
        <v>32</v>
      </c>
      <c r="W93" s="52" t="s">
        <v>34</v>
      </c>
      <c r="X93" s="42">
        <f t="shared" si="9"/>
        <v>0</v>
      </c>
    </row>
    <row r="94" spans="1:24" x14ac:dyDescent="0.25">
      <c r="H94" s="17">
        <v>40837</v>
      </c>
      <c r="I94" s="18" t="s">
        <v>34</v>
      </c>
      <c r="J94" s="18" t="str">
        <f t="shared" si="6"/>
        <v>GBP</v>
      </c>
      <c r="K94" s="18" t="str">
        <f t="shared" si="7"/>
        <v>40837GBP</v>
      </c>
      <c r="L94" s="22">
        <v>1250.0000000000011</v>
      </c>
      <c r="M94" s="47">
        <f t="shared" si="8"/>
        <v>1434.4948385576095</v>
      </c>
      <c r="N94" s="53">
        <v>40837</v>
      </c>
      <c r="O94" s="52">
        <v>0</v>
      </c>
      <c r="P94" s="52" t="s">
        <v>65</v>
      </c>
      <c r="Q94" s="52">
        <v>163</v>
      </c>
      <c r="R94" s="52" t="s">
        <v>91</v>
      </c>
      <c r="S94" s="52">
        <v>1434.4948385576099</v>
      </c>
      <c r="T94" s="52" t="s">
        <v>67</v>
      </c>
      <c r="U94" s="52" t="s">
        <v>68</v>
      </c>
      <c r="V94" s="52" t="s">
        <v>32</v>
      </c>
      <c r="W94" s="52" t="s">
        <v>34</v>
      </c>
      <c r="X94" s="42">
        <f t="shared" si="9"/>
        <v>0</v>
      </c>
    </row>
    <row r="95" spans="1:24" x14ac:dyDescent="0.25">
      <c r="H95" s="19">
        <v>40840</v>
      </c>
      <c r="I95" s="20" t="s">
        <v>34</v>
      </c>
      <c r="J95" s="18" t="str">
        <f t="shared" si="6"/>
        <v>GBP</v>
      </c>
      <c r="K95" s="18" t="str">
        <f t="shared" si="7"/>
        <v>40840GBP</v>
      </c>
      <c r="L95" s="23">
        <v>2624.9999999999886</v>
      </c>
      <c r="M95" s="47">
        <f t="shared" si="8"/>
        <v>3019.7511250180014</v>
      </c>
      <c r="N95" s="53">
        <v>40840</v>
      </c>
      <c r="O95" s="52">
        <v>0</v>
      </c>
      <c r="P95" s="52" t="s">
        <v>65</v>
      </c>
      <c r="Q95" s="52">
        <v>163</v>
      </c>
      <c r="R95" s="52" t="s">
        <v>91</v>
      </c>
      <c r="S95" s="52">
        <v>3019.75112501801</v>
      </c>
      <c r="T95" s="52" t="s">
        <v>67</v>
      </c>
      <c r="U95" s="52" t="s">
        <v>68</v>
      </c>
      <c r="V95" s="52" t="s">
        <v>32</v>
      </c>
      <c r="W95" s="52" t="s">
        <v>34</v>
      </c>
      <c r="X95" s="42">
        <f t="shared" si="9"/>
        <v>0</v>
      </c>
    </row>
    <row r="96" spans="1:24" x14ac:dyDescent="0.25">
      <c r="H96" s="17">
        <v>40841</v>
      </c>
      <c r="I96" s="18" t="s">
        <v>34</v>
      </c>
      <c r="J96" s="18" t="str">
        <f t="shared" si="6"/>
        <v>GBP</v>
      </c>
      <c r="K96" s="18" t="str">
        <f t="shared" si="7"/>
        <v>40841GBP</v>
      </c>
      <c r="L96" s="22">
        <v>-249.99999999997246</v>
      </c>
      <c r="M96" s="47">
        <f t="shared" si="8"/>
        <v>-287.51413804899676</v>
      </c>
      <c r="N96" s="53">
        <v>40841</v>
      </c>
      <c r="O96" s="52">
        <v>0</v>
      </c>
      <c r="P96" s="52" t="s">
        <v>65</v>
      </c>
      <c r="Q96" s="52">
        <v>163</v>
      </c>
      <c r="R96" s="52" t="s">
        <v>91</v>
      </c>
      <c r="S96" s="52">
        <v>-287.51413804902802</v>
      </c>
      <c r="T96" s="52" t="s">
        <v>67</v>
      </c>
      <c r="U96" s="52" t="s">
        <v>68</v>
      </c>
      <c r="V96" s="52" t="s">
        <v>32</v>
      </c>
      <c r="W96" s="52" t="s">
        <v>34</v>
      </c>
      <c r="X96" s="42">
        <f t="shared" si="9"/>
        <v>0</v>
      </c>
    </row>
    <row r="97" spans="8:24" x14ac:dyDescent="0.25">
      <c r="H97" s="19">
        <v>40842</v>
      </c>
      <c r="I97" s="20" t="s">
        <v>34</v>
      </c>
      <c r="J97" s="18" t="str">
        <f t="shared" si="6"/>
        <v>GBP</v>
      </c>
      <c r="K97" s="18" t="str">
        <f t="shared" si="7"/>
        <v>40842GBP</v>
      </c>
      <c r="L97" s="23">
        <v>-1999.9999999999186</v>
      </c>
      <c r="M97" s="47">
        <f t="shared" si="8"/>
        <v>-2295.8397266236316</v>
      </c>
      <c r="N97" s="53">
        <v>40842</v>
      </c>
      <c r="O97" s="52">
        <v>0</v>
      </c>
      <c r="P97" s="52" t="s">
        <v>65</v>
      </c>
      <c r="Q97" s="52">
        <v>163</v>
      </c>
      <c r="R97" s="52" t="s">
        <v>91</v>
      </c>
      <c r="S97" s="52">
        <v>-2295.8397266237198</v>
      </c>
      <c r="T97" s="52" t="s">
        <v>67</v>
      </c>
      <c r="U97" s="52" t="s">
        <v>68</v>
      </c>
      <c r="V97" s="52" t="s">
        <v>32</v>
      </c>
      <c r="W97" s="52" t="s">
        <v>34</v>
      </c>
      <c r="X97" s="42">
        <f t="shared" si="9"/>
        <v>0</v>
      </c>
    </row>
    <row r="98" spans="8:24" x14ac:dyDescent="0.25">
      <c r="H98" s="17">
        <v>40843</v>
      </c>
      <c r="I98" s="18" t="s">
        <v>34</v>
      </c>
      <c r="J98" s="18" t="str">
        <f t="shared" si="6"/>
        <v>GBP</v>
      </c>
      <c r="K98" s="18" t="str">
        <f t="shared" si="7"/>
        <v>40843GBP</v>
      </c>
      <c r="L98" s="22">
        <v>-10500.000000000093</v>
      </c>
      <c r="M98" s="47">
        <f t="shared" si="8"/>
        <v>-11938.028309718809</v>
      </c>
      <c r="N98" s="53">
        <v>40843</v>
      </c>
      <c r="O98" s="52">
        <v>0</v>
      </c>
      <c r="P98" s="52" t="s">
        <v>65</v>
      </c>
      <c r="Q98" s="52">
        <v>163</v>
      </c>
      <c r="R98" s="52" t="s">
        <v>91</v>
      </c>
      <c r="S98" s="52">
        <v>-11938.0283097187</v>
      </c>
      <c r="T98" s="52" t="s">
        <v>67</v>
      </c>
      <c r="U98" s="52" t="s">
        <v>68</v>
      </c>
      <c r="V98" s="52" t="s">
        <v>32</v>
      </c>
      <c r="W98" s="52" t="s">
        <v>34</v>
      </c>
      <c r="X98" s="42">
        <f t="shared" si="9"/>
        <v>0</v>
      </c>
    </row>
    <row r="99" spans="8:24" x14ac:dyDescent="0.25">
      <c r="H99" s="19">
        <v>40844</v>
      </c>
      <c r="I99" s="20" t="s">
        <v>34</v>
      </c>
      <c r="J99" s="18" t="str">
        <f t="shared" si="6"/>
        <v>GBP</v>
      </c>
      <c r="K99" s="18" t="str">
        <f t="shared" si="7"/>
        <v>40844GBP</v>
      </c>
      <c r="L99" s="23">
        <v>375.00000000009749</v>
      </c>
      <c r="M99" s="47">
        <f t="shared" si="8"/>
        <v>426.54700238946702</v>
      </c>
      <c r="N99" s="53">
        <v>40844</v>
      </c>
      <c r="O99" s="52">
        <v>0</v>
      </c>
      <c r="P99" s="52" t="s">
        <v>65</v>
      </c>
      <c r="Q99" s="52">
        <v>163</v>
      </c>
      <c r="R99" s="52" t="s">
        <v>91</v>
      </c>
      <c r="S99" s="52">
        <v>426.54700238935601</v>
      </c>
      <c r="T99" s="52" t="s">
        <v>67</v>
      </c>
      <c r="U99" s="52" t="s">
        <v>68</v>
      </c>
      <c r="V99" s="52" t="s">
        <v>32</v>
      </c>
      <c r="W99" s="52" t="s">
        <v>34</v>
      </c>
      <c r="X99" s="42">
        <f t="shared" si="9"/>
        <v>0</v>
      </c>
    </row>
    <row r="100" spans="8:24" x14ac:dyDescent="0.25">
      <c r="H100" s="17">
        <v>40847</v>
      </c>
      <c r="I100" s="18" t="s">
        <v>34</v>
      </c>
      <c r="J100" s="18" t="str">
        <f t="shared" si="6"/>
        <v>GBP</v>
      </c>
      <c r="K100" s="18" t="str">
        <f t="shared" si="7"/>
        <v>40847GBP</v>
      </c>
      <c r="L100" s="22">
        <v>8624.9999999998836</v>
      </c>
      <c r="M100" s="47">
        <f t="shared" si="8"/>
        <v>9887.2598216044516</v>
      </c>
      <c r="N100" s="53">
        <v>40847</v>
      </c>
      <c r="O100" s="52">
        <v>0</v>
      </c>
      <c r="P100" s="52" t="s">
        <v>65</v>
      </c>
      <c r="Q100" s="52">
        <v>163</v>
      </c>
      <c r="R100" s="52" t="s">
        <v>91</v>
      </c>
      <c r="S100" s="52">
        <v>9887.2598216045808</v>
      </c>
      <c r="T100" s="52" t="s">
        <v>67</v>
      </c>
      <c r="U100" s="52" t="s">
        <v>68</v>
      </c>
      <c r="V100" s="52" t="s">
        <v>32</v>
      </c>
      <c r="W100" s="52" t="s">
        <v>34</v>
      </c>
      <c r="X100" s="42">
        <f t="shared" si="9"/>
        <v>0</v>
      </c>
    </row>
    <row r="101" spans="8:24" x14ac:dyDescent="0.25">
      <c r="H101" s="19">
        <v>40848</v>
      </c>
      <c r="I101" s="20" t="s">
        <v>34</v>
      </c>
      <c r="J101" s="18" t="str">
        <f t="shared" si="6"/>
        <v>GBP</v>
      </c>
      <c r="K101" s="18" t="str">
        <f t="shared" si="7"/>
        <v>40848GBP</v>
      </c>
      <c r="L101" s="23">
        <v>18625.000000000029</v>
      </c>
      <c r="M101" s="47">
        <f t="shared" si="8"/>
        <v>21721.405099441785</v>
      </c>
      <c r="N101" s="53">
        <v>40848</v>
      </c>
      <c r="O101" s="52">
        <v>0</v>
      </c>
      <c r="P101" s="52" t="s">
        <v>65</v>
      </c>
      <c r="Q101" s="52">
        <v>163</v>
      </c>
      <c r="R101" s="52" t="s">
        <v>91</v>
      </c>
      <c r="S101" s="52">
        <v>21721.405099441799</v>
      </c>
      <c r="T101" s="52" t="s">
        <v>67</v>
      </c>
      <c r="U101" s="52" t="s">
        <v>68</v>
      </c>
      <c r="V101" s="52" t="s">
        <v>32</v>
      </c>
      <c r="W101" s="52" t="s">
        <v>34</v>
      </c>
      <c r="X101" s="42">
        <f t="shared" si="9"/>
        <v>0</v>
      </c>
    </row>
    <row r="102" spans="8:24" x14ac:dyDescent="0.25">
      <c r="H102" s="17">
        <v>40849</v>
      </c>
      <c r="I102" s="18" t="s">
        <v>34</v>
      </c>
      <c r="J102" s="18" t="str">
        <f t="shared" si="6"/>
        <v>GBP</v>
      </c>
      <c r="K102" s="18" t="str">
        <f t="shared" si="7"/>
        <v>40849GBP</v>
      </c>
      <c r="L102" s="22">
        <v>-5249.9999999999773</v>
      </c>
      <c r="M102" s="47">
        <f t="shared" si="8"/>
        <v>-6093.2571576444589</v>
      </c>
      <c r="N102" s="53">
        <v>40849</v>
      </c>
      <c r="O102" s="52">
        <v>0</v>
      </c>
      <c r="P102" s="52" t="s">
        <v>65</v>
      </c>
      <c r="Q102" s="52">
        <v>163</v>
      </c>
      <c r="R102" s="52" t="s">
        <v>91</v>
      </c>
      <c r="S102" s="52">
        <v>-6093.2571576444898</v>
      </c>
      <c r="T102" s="52" t="s">
        <v>67</v>
      </c>
      <c r="U102" s="52" t="s">
        <v>68</v>
      </c>
      <c r="V102" s="52" t="s">
        <v>32</v>
      </c>
      <c r="W102" s="52" t="s">
        <v>34</v>
      </c>
      <c r="X102" s="42">
        <f t="shared" si="9"/>
        <v>0</v>
      </c>
    </row>
    <row r="103" spans="8:24" x14ac:dyDescent="0.25">
      <c r="H103" s="19">
        <v>40850</v>
      </c>
      <c r="I103" s="20" t="s">
        <v>34</v>
      </c>
      <c r="J103" s="18" t="str">
        <f t="shared" si="6"/>
        <v>GBP</v>
      </c>
      <c r="K103" s="18" t="str">
        <f t="shared" si="7"/>
        <v>40850GBP</v>
      </c>
      <c r="L103" s="23">
        <v>2874.9999999999609</v>
      </c>
      <c r="M103" s="47">
        <f t="shared" si="8"/>
        <v>3345.8305475400521</v>
      </c>
      <c r="N103" s="53">
        <v>40850</v>
      </c>
      <c r="O103" s="52">
        <v>0</v>
      </c>
      <c r="P103" s="52" t="s">
        <v>65</v>
      </c>
      <c r="Q103" s="52">
        <v>163</v>
      </c>
      <c r="R103" s="52" t="s">
        <v>91</v>
      </c>
      <c r="S103" s="52">
        <v>3345.8305475400998</v>
      </c>
      <c r="T103" s="52" t="s">
        <v>67</v>
      </c>
      <c r="U103" s="52" t="s">
        <v>68</v>
      </c>
      <c r="V103" s="52" t="s">
        <v>32</v>
      </c>
      <c r="W103" s="52" t="s">
        <v>34</v>
      </c>
      <c r="X103" s="42">
        <f t="shared" si="9"/>
        <v>0</v>
      </c>
    </row>
    <row r="104" spans="8:24" x14ac:dyDescent="0.25">
      <c r="H104" s="17">
        <v>40851</v>
      </c>
      <c r="I104" s="18" t="s">
        <v>34</v>
      </c>
      <c r="J104" s="18" t="str">
        <f t="shared" si="6"/>
        <v>GBP</v>
      </c>
      <c r="K104" s="18" t="str">
        <f t="shared" si="7"/>
        <v>40851GBP</v>
      </c>
      <c r="L104" s="22">
        <v>-1125.0000000000148</v>
      </c>
      <c r="M104" s="47">
        <f t="shared" si="8"/>
        <v>-1307.9113397356837</v>
      </c>
      <c r="N104" s="53">
        <v>40851</v>
      </c>
      <c r="O104" s="52">
        <v>0</v>
      </c>
      <c r="P104" s="52" t="s">
        <v>65</v>
      </c>
      <c r="Q104" s="52">
        <v>163</v>
      </c>
      <c r="R104" s="52" t="s">
        <v>91</v>
      </c>
      <c r="S104" s="52">
        <v>-1307.91133973567</v>
      </c>
      <c r="T104" s="52" t="s">
        <v>67</v>
      </c>
      <c r="U104" s="52" t="s">
        <v>68</v>
      </c>
      <c r="V104" s="52" t="s">
        <v>32</v>
      </c>
      <c r="W104" s="52" t="s">
        <v>34</v>
      </c>
      <c r="X104" s="42">
        <f t="shared" si="9"/>
        <v>0</v>
      </c>
    </row>
    <row r="105" spans="8:24" x14ac:dyDescent="0.25">
      <c r="H105" s="19">
        <v>40854</v>
      </c>
      <c r="I105" s="20" t="s">
        <v>34</v>
      </c>
      <c r="J105" s="18" t="str">
        <f t="shared" si="6"/>
        <v>GBP</v>
      </c>
      <c r="K105" s="18" t="str">
        <f t="shared" si="7"/>
        <v>40854GBP</v>
      </c>
      <c r="L105" s="23">
        <v>2250.0000000000296</v>
      </c>
      <c r="M105" s="47">
        <f t="shared" si="8"/>
        <v>2621.1719546058389</v>
      </c>
      <c r="N105" s="53">
        <v>40854</v>
      </c>
      <c r="O105" s="52">
        <v>0</v>
      </c>
      <c r="P105" s="52" t="s">
        <v>65</v>
      </c>
      <c r="Q105" s="52">
        <v>163</v>
      </c>
      <c r="R105" s="52" t="s">
        <v>91</v>
      </c>
      <c r="S105" s="52">
        <v>2621.1719546057998</v>
      </c>
      <c r="T105" s="52" t="s">
        <v>67</v>
      </c>
      <c r="U105" s="52" t="s">
        <v>68</v>
      </c>
      <c r="V105" s="52" t="s">
        <v>32</v>
      </c>
      <c r="W105" s="52" t="s">
        <v>34</v>
      </c>
      <c r="X105" s="42">
        <f t="shared" si="9"/>
        <v>0</v>
      </c>
    </row>
    <row r="106" spans="8:24" x14ac:dyDescent="0.25">
      <c r="H106" s="17">
        <v>40855</v>
      </c>
      <c r="I106" s="18" t="s">
        <v>34</v>
      </c>
      <c r="J106" s="18" t="str">
        <f t="shared" si="6"/>
        <v>GBP</v>
      </c>
      <c r="K106" s="18" t="str">
        <f t="shared" si="7"/>
        <v>40855GBP</v>
      </c>
      <c r="L106" s="22">
        <v>625.00000000006992</v>
      </c>
      <c r="M106" s="47">
        <f t="shared" si="8"/>
        <v>728.51759501286404</v>
      </c>
      <c r="N106" s="53">
        <v>40855</v>
      </c>
      <c r="O106" s="52">
        <v>0</v>
      </c>
      <c r="P106" s="52" t="s">
        <v>65</v>
      </c>
      <c r="Q106" s="52">
        <v>163</v>
      </c>
      <c r="R106" s="52" t="s">
        <v>91</v>
      </c>
      <c r="S106" s="52">
        <v>728.51759501278195</v>
      </c>
      <c r="T106" s="52" t="s">
        <v>67</v>
      </c>
      <c r="U106" s="52" t="s">
        <v>68</v>
      </c>
      <c r="V106" s="52" t="s">
        <v>32</v>
      </c>
      <c r="W106" s="52" t="s">
        <v>34</v>
      </c>
      <c r="X106" s="42">
        <f t="shared" si="9"/>
        <v>0</v>
      </c>
    </row>
    <row r="107" spans="8:24" x14ac:dyDescent="0.25">
      <c r="H107" s="19">
        <v>40856</v>
      </c>
      <c r="I107" s="20" t="s">
        <v>34</v>
      </c>
      <c r="J107" s="18" t="str">
        <f t="shared" si="6"/>
        <v>GBP</v>
      </c>
      <c r="K107" s="18" t="str">
        <f t="shared" si="7"/>
        <v>40856GBP</v>
      </c>
      <c r="L107" s="23">
        <v>10000.000000000009</v>
      </c>
      <c r="M107" s="47">
        <f t="shared" si="8"/>
        <v>11766.054697008292</v>
      </c>
      <c r="N107" s="53">
        <v>40856</v>
      </c>
      <c r="O107" s="52">
        <v>0</v>
      </c>
      <c r="P107" s="52" t="s">
        <v>65</v>
      </c>
      <c r="Q107" s="52">
        <v>163</v>
      </c>
      <c r="R107" s="52" t="s">
        <v>91</v>
      </c>
      <c r="S107" s="52">
        <v>11766.0546970083</v>
      </c>
      <c r="T107" s="52" t="s">
        <v>67</v>
      </c>
      <c r="U107" s="52" t="s">
        <v>68</v>
      </c>
      <c r="V107" s="52" t="s">
        <v>32</v>
      </c>
      <c r="W107" s="52" t="s">
        <v>34</v>
      </c>
      <c r="X107" s="42">
        <f t="shared" si="9"/>
        <v>0</v>
      </c>
    </row>
    <row r="108" spans="8:24" x14ac:dyDescent="0.25">
      <c r="H108" s="17">
        <v>40857</v>
      </c>
      <c r="I108" s="18" t="s">
        <v>34</v>
      </c>
      <c r="J108" s="18" t="str">
        <f t="shared" si="6"/>
        <v>GBP</v>
      </c>
      <c r="K108" s="18" t="str">
        <f t="shared" si="7"/>
        <v>40857GBP</v>
      </c>
      <c r="L108" s="22">
        <v>-4250.0000000000873</v>
      </c>
      <c r="M108" s="47">
        <f t="shared" si="8"/>
        <v>-4980.7178685228482</v>
      </c>
      <c r="N108" s="53">
        <v>40857</v>
      </c>
      <c r="O108" s="52">
        <v>0</v>
      </c>
      <c r="P108" s="52" t="s">
        <v>65</v>
      </c>
      <c r="Q108" s="52">
        <v>163</v>
      </c>
      <c r="R108" s="52" t="s">
        <v>91</v>
      </c>
      <c r="S108" s="52">
        <v>-4980.71786852275</v>
      </c>
      <c r="T108" s="52" t="s">
        <v>67</v>
      </c>
      <c r="U108" s="52" t="s">
        <v>68</v>
      </c>
      <c r="V108" s="52" t="s">
        <v>32</v>
      </c>
      <c r="W108" s="52" t="s">
        <v>34</v>
      </c>
      <c r="X108" s="42">
        <f t="shared" si="9"/>
        <v>0</v>
      </c>
    </row>
    <row r="109" spans="8:24" x14ac:dyDescent="0.25">
      <c r="H109" s="19">
        <v>40858</v>
      </c>
      <c r="I109" s="20" t="s">
        <v>34</v>
      </c>
      <c r="J109" s="18" t="str">
        <f t="shared" si="6"/>
        <v>GBP</v>
      </c>
      <c r="K109" s="18" t="str">
        <f t="shared" si="7"/>
        <v>40858GBP</v>
      </c>
      <c r="L109" s="23">
        <v>-4374.9999999999345</v>
      </c>
      <c r="M109" s="47">
        <f t="shared" si="8"/>
        <v>-5106.0311988741469</v>
      </c>
      <c r="N109" s="53">
        <v>40858</v>
      </c>
      <c r="O109" s="52">
        <v>0</v>
      </c>
      <c r="P109" s="52" t="s">
        <v>65</v>
      </c>
      <c r="Q109" s="52">
        <v>163</v>
      </c>
      <c r="R109" s="52" t="s">
        <v>91</v>
      </c>
      <c r="S109" s="52">
        <v>-5106.0311988742196</v>
      </c>
      <c r="T109" s="52" t="s">
        <v>67</v>
      </c>
      <c r="U109" s="52" t="s">
        <v>68</v>
      </c>
      <c r="V109" s="52" t="s">
        <v>32</v>
      </c>
      <c r="W109" s="52" t="s">
        <v>34</v>
      </c>
      <c r="X109" s="42">
        <f t="shared" si="9"/>
        <v>0</v>
      </c>
    </row>
    <row r="110" spans="8:24" x14ac:dyDescent="0.25">
      <c r="H110" s="17">
        <v>40854</v>
      </c>
      <c r="I110" s="18" t="s">
        <v>35</v>
      </c>
      <c r="J110" s="18" t="str">
        <f t="shared" si="6"/>
        <v>GBP</v>
      </c>
      <c r="K110" s="18" t="str">
        <f t="shared" si="7"/>
        <v>40854GBP</v>
      </c>
      <c r="L110" s="22">
        <v>-98250</v>
      </c>
      <c r="M110" s="47">
        <f t="shared" si="8"/>
        <v>-114457.84201778678</v>
      </c>
      <c r="N110" s="53">
        <v>40854</v>
      </c>
      <c r="O110" s="52">
        <v>0</v>
      </c>
      <c r="P110" s="52" t="s">
        <v>65</v>
      </c>
      <c r="Q110" s="52">
        <v>163</v>
      </c>
      <c r="R110" s="52" t="s">
        <v>91</v>
      </c>
      <c r="S110" s="52">
        <v>-114457.842017787</v>
      </c>
      <c r="T110" s="52" t="s">
        <v>67</v>
      </c>
      <c r="U110" s="52" t="s">
        <v>68</v>
      </c>
      <c r="V110" s="52" t="s">
        <v>32</v>
      </c>
      <c r="W110" s="52" t="s">
        <v>35</v>
      </c>
      <c r="X110" s="42">
        <f t="shared" si="9"/>
        <v>0</v>
      </c>
    </row>
    <row r="111" spans="8:24" x14ac:dyDescent="0.25">
      <c r="H111" s="19">
        <v>40855</v>
      </c>
      <c r="I111" s="20" t="s">
        <v>35</v>
      </c>
      <c r="J111" s="18" t="str">
        <f t="shared" si="6"/>
        <v>GBP</v>
      </c>
      <c r="K111" s="18" t="str">
        <f t="shared" si="7"/>
        <v>40855GBP</v>
      </c>
      <c r="L111" s="23">
        <v>-625.00000000006992</v>
      </c>
      <c r="M111" s="47">
        <f t="shared" si="8"/>
        <v>-728.51759501286404</v>
      </c>
      <c r="N111" s="53">
        <v>40855</v>
      </c>
      <c r="O111" s="52">
        <v>0</v>
      </c>
      <c r="P111" s="52" t="s">
        <v>65</v>
      </c>
      <c r="Q111" s="52">
        <v>163</v>
      </c>
      <c r="R111" s="52" t="s">
        <v>91</v>
      </c>
      <c r="S111" s="52">
        <v>-728.51759501278195</v>
      </c>
      <c r="T111" s="52" t="s">
        <v>67</v>
      </c>
      <c r="U111" s="52" t="s">
        <v>68</v>
      </c>
      <c r="V111" s="52" t="s">
        <v>32</v>
      </c>
      <c r="W111" s="52" t="s">
        <v>35</v>
      </c>
      <c r="X111" s="42">
        <f t="shared" si="9"/>
        <v>0</v>
      </c>
    </row>
    <row r="112" spans="8:24" x14ac:dyDescent="0.25">
      <c r="H112" s="17">
        <v>40856</v>
      </c>
      <c r="I112" s="18" t="s">
        <v>35</v>
      </c>
      <c r="J112" s="18" t="str">
        <f t="shared" si="6"/>
        <v>GBP</v>
      </c>
      <c r="K112" s="18" t="str">
        <f t="shared" si="7"/>
        <v>40856GBP</v>
      </c>
      <c r="L112" s="22">
        <v>-10000.000000000009</v>
      </c>
      <c r="M112" s="47">
        <f t="shared" si="8"/>
        <v>-11766.054697008292</v>
      </c>
      <c r="N112" s="53">
        <v>40856</v>
      </c>
      <c r="O112" s="52">
        <v>0</v>
      </c>
      <c r="P112" s="52" t="s">
        <v>65</v>
      </c>
      <c r="Q112" s="52">
        <v>163</v>
      </c>
      <c r="R112" s="52" t="s">
        <v>91</v>
      </c>
      <c r="S112" s="52">
        <v>-11766.0546970083</v>
      </c>
      <c r="T112" s="52" t="s">
        <v>67</v>
      </c>
      <c r="U112" s="52" t="s">
        <v>68</v>
      </c>
      <c r="V112" s="52" t="s">
        <v>32</v>
      </c>
      <c r="W112" s="52" t="s">
        <v>35</v>
      </c>
      <c r="X112" s="42">
        <f t="shared" si="9"/>
        <v>0</v>
      </c>
    </row>
    <row r="113" spans="8:24" x14ac:dyDescent="0.25">
      <c r="H113" s="19">
        <v>40857</v>
      </c>
      <c r="I113" s="20" t="s">
        <v>35</v>
      </c>
      <c r="J113" s="18" t="str">
        <f t="shared" si="6"/>
        <v>GBP</v>
      </c>
      <c r="K113" s="18" t="str">
        <f t="shared" si="7"/>
        <v>40857GBP</v>
      </c>
      <c r="L113" s="23">
        <v>4250.0000000000873</v>
      </c>
      <c r="M113" s="47">
        <f t="shared" si="8"/>
        <v>4980.7178685228482</v>
      </c>
      <c r="N113" s="53">
        <v>40857</v>
      </c>
      <c r="O113" s="52">
        <v>0</v>
      </c>
      <c r="P113" s="52" t="s">
        <v>65</v>
      </c>
      <c r="Q113" s="52">
        <v>163</v>
      </c>
      <c r="R113" s="52" t="s">
        <v>91</v>
      </c>
      <c r="S113" s="52">
        <v>4980.71786852275</v>
      </c>
      <c r="T113" s="52" t="s">
        <v>67</v>
      </c>
      <c r="U113" s="52" t="s">
        <v>68</v>
      </c>
      <c r="V113" s="52" t="s">
        <v>32</v>
      </c>
      <c r="W113" s="52" t="s">
        <v>35</v>
      </c>
      <c r="X113" s="42">
        <f t="shared" si="9"/>
        <v>0</v>
      </c>
    </row>
    <row r="114" spans="8:24" x14ac:dyDescent="0.25">
      <c r="H114" s="17">
        <v>40858</v>
      </c>
      <c r="I114" s="18" t="s">
        <v>35</v>
      </c>
      <c r="J114" s="18" t="str">
        <f t="shared" si="6"/>
        <v>GBP</v>
      </c>
      <c r="K114" s="18" t="str">
        <f t="shared" si="7"/>
        <v>40858GBP</v>
      </c>
      <c r="L114" s="22">
        <v>4374.9999999999345</v>
      </c>
      <c r="M114" s="47">
        <f t="shared" si="8"/>
        <v>5106.0311988741469</v>
      </c>
      <c r="N114" s="53">
        <v>40858</v>
      </c>
      <c r="O114" s="52">
        <v>0</v>
      </c>
      <c r="P114" s="52" t="s">
        <v>65</v>
      </c>
      <c r="Q114" s="52">
        <v>163</v>
      </c>
      <c r="R114" s="52" t="s">
        <v>91</v>
      </c>
      <c r="S114" s="52">
        <v>5106.0311988742196</v>
      </c>
      <c r="T114" s="52" t="s">
        <v>67</v>
      </c>
      <c r="U114" s="52" t="s">
        <v>68</v>
      </c>
      <c r="V114" s="52" t="s">
        <v>32</v>
      </c>
      <c r="W114" s="52" t="s">
        <v>35</v>
      </c>
      <c r="X114" s="42">
        <f t="shared" si="9"/>
        <v>0</v>
      </c>
    </row>
    <row r="115" spans="8:24" x14ac:dyDescent="0.25">
      <c r="H115" s="19">
        <v>40819</v>
      </c>
      <c r="I115" s="20" t="s">
        <v>15</v>
      </c>
      <c r="J115" s="18" t="str">
        <f t="shared" si="6"/>
        <v>USD</v>
      </c>
      <c r="K115" s="18" t="str">
        <f t="shared" si="7"/>
        <v>40819USD</v>
      </c>
      <c r="L115" s="23">
        <v>-138124.99999999977</v>
      </c>
      <c r="M115" s="47">
        <f t="shared" si="8"/>
        <v>-103670.20556052899</v>
      </c>
      <c r="N115" s="53">
        <v>40819</v>
      </c>
      <c r="O115" s="52">
        <v>0</v>
      </c>
      <c r="P115" s="52" t="s">
        <v>65</v>
      </c>
      <c r="Q115" s="52">
        <v>163</v>
      </c>
      <c r="R115" s="52" t="s">
        <v>91</v>
      </c>
      <c r="S115" s="52">
        <v>-103670.20556052899</v>
      </c>
      <c r="T115" s="52" t="s">
        <v>67</v>
      </c>
      <c r="U115" s="52" t="s">
        <v>68</v>
      </c>
      <c r="V115" s="52" t="s">
        <v>14</v>
      </c>
      <c r="W115" s="52" t="s">
        <v>15</v>
      </c>
      <c r="X115" s="42">
        <f t="shared" si="9"/>
        <v>0</v>
      </c>
    </row>
    <row r="116" spans="8:24" x14ac:dyDescent="0.25">
      <c r="H116" s="17">
        <v>40820</v>
      </c>
      <c r="I116" s="18" t="s">
        <v>15</v>
      </c>
      <c r="J116" s="18" t="str">
        <f t="shared" si="6"/>
        <v>USD</v>
      </c>
      <c r="K116" s="18" t="str">
        <f t="shared" si="7"/>
        <v>40820USD</v>
      </c>
      <c r="L116" s="22">
        <v>-15249.999999999985</v>
      </c>
      <c r="M116" s="47">
        <f t="shared" si="8"/>
        <v>-11551.196715011947</v>
      </c>
      <c r="N116" s="53">
        <v>40820</v>
      </c>
      <c r="O116" s="52">
        <v>0</v>
      </c>
      <c r="P116" s="52" t="s">
        <v>65</v>
      </c>
      <c r="Q116" s="52">
        <v>163</v>
      </c>
      <c r="R116" s="52" t="s">
        <v>91</v>
      </c>
      <c r="S116" s="52">
        <v>-11551.1967150118</v>
      </c>
      <c r="T116" s="52" t="s">
        <v>67</v>
      </c>
      <c r="U116" s="52" t="s">
        <v>68</v>
      </c>
      <c r="V116" s="52" t="s">
        <v>14</v>
      </c>
      <c r="W116" s="52" t="s">
        <v>15</v>
      </c>
      <c r="X116" s="42">
        <f t="shared" si="9"/>
        <v>0</v>
      </c>
    </row>
    <row r="117" spans="8:24" x14ac:dyDescent="0.25">
      <c r="H117" s="19">
        <v>40821</v>
      </c>
      <c r="I117" s="20" t="s">
        <v>15</v>
      </c>
      <c r="J117" s="18" t="str">
        <f t="shared" si="6"/>
        <v>USD</v>
      </c>
      <c r="K117" s="18" t="str">
        <f t="shared" si="7"/>
        <v>40821USD</v>
      </c>
      <c r="L117" s="23">
        <v>14499.999999999791</v>
      </c>
      <c r="M117" s="47">
        <f t="shared" si="8"/>
        <v>10887.56171059784</v>
      </c>
      <c r="N117" s="53">
        <v>40821</v>
      </c>
      <c r="O117" s="52">
        <v>0</v>
      </c>
      <c r="P117" s="52" t="s">
        <v>65</v>
      </c>
      <c r="Q117" s="52">
        <v>163</v>
      </c>
      <c r="R117" s="52" t="s">
        <v>91</v>
      </c>
      <c r="S117" s="52">
        <v>10887.5617105978</v>
      </c>
      <c r="T117" s="52" t="s">
        <v>67</v>
      </c>
      <c r="U117" s="52" t="s">
        <v>68</v>
      </c>
      <c r="V117" s="52" t="s">
        <v>14</v>
      </c>
      <c r="W117" s="52" t="s">
        <v>15</v>
      </c>
      <c r="X117" s="42">
        <f t="shared" si="9"/>
        <v>0</v>
      </c>
    </row>
    <row r="118" spans="8:24" x14ac:dyDescent="0.25">
      <c r="H118" s="17">
        <v>40822</v>
      </c>
      <c r="I118" s="18" t="s">
        <v>15</v>
      </c>
      <c r="J118" s="18" t="str">
        <f t="shared" si="6"/>
        <v>USD</v>
      </c>
      <c r="K118" s="18" t="str">
        <f t="shared" si="7"/>
        <v>40822USD</v>
      </c>
      <c r="L118" s="22">
        <v>1375.0000000001262</v>
      </c>
      <c r="M118" s="47">
        <f t="shared" si="8"/>
        <v>1031.5465727385977</v>
      </c>
      <c r="N118" s="53">
        <v>40822</v>
      </c>
      <c r="O118" s="52">
        <v>0</v>
      </c>
      <c r="P118" s="52" t="s">
        <v>65</v>
      </c>
      <c r="Q118" s="52">
        <v>163</v>
      </c>
      <c r="R118" s="52" t="s">
        <v>91</v>
      </c>
      <c r="S118" s="52">
        <v>1031.5465727384999</v>
      </c>
      <c r="T118" s="52" t="s">
        <v>67</v>
      </c>
      <c r="U118" s="52" t="s">
        <v>68</v>
      </c>
      <c r="V118" s="52" t="s">
        <v>14</v>
      </c>
      <c r="W118" s="52" t="s">
        <v>15</v>
      </c>
      <c r="X118" s="42">
        <f t="shared" si="9"/>
        <v>0</v>
      </c>
    </row>
    <row r="119" spans="8:24" x14ac:dyDescent="0.25">
      <c r="H119" s="19">
        <v>40823</v>
      </c>
      <c r="I119" s="20" t="s">
        <v>15</v>
      </c>
      <c r="J119" s="18" t="str">
        <f t="shared" si="6"/>
        <v>USD</v>
      </c>
      <c r="K119" s="18" t="str">
        <f t="shared" si="7"/>
        <v>40823USD</v>
      </c>
      <c r="L119" s="23">
        <v>18749.999999999876</v>
      </c>
      <c r="M119" s="47">
        <f t="shared" si="8"/>
        <v>13910.939910289109</v>
      </c>
      <c r="N119" s="53">
        <v>40823</v>
      </c>
      <c r="O119" s="52">
        <v>0</v>
      </c>
      <c r="P119" s="52" t="s">
        <v>65</v>
      </c>
      <c r="Q119" s="52">
        <v>163</v>
      </c>
      <c r="R119" s="52" t="s">
        <v>91</v>
      </c>
      <c r="S119" s="52">
        <v>13910.9399102892</v>
      </c>
      <c r="T119" s="52" t="s">
        <v>67</v>
      </c>
      <c r="U119" s="52" t="s">
        <v>68</v>
      </c>
      <c r="V119" s="52" t="s">
        <v>14</v>
      </c>
      <c r="W119" s="52" t="s">
        <v>15</v>
      </c>
      <c r="X119" s="42">
        <f t="shared" si="9"/>
        <v>0</v>
      </c>
    </row>
    <row r="120" spans="8:24" x14ac:dyDescent="0.25">
      <c r="H120" s="17">
        <v>40827</v>
      </c>
      <c r="I120" s="18" t="s">
        <v>15</v>
      </c>
      <c r="J120" s="18" t="str">
        <f t="shared" si="6"/>
        <v>USD</v>
      </c>
      <c r="K120" s="18" t="str">
        <f t="shared" si="7"/>
        <v>40827USD</v>
      </c>
      <c r="L120" s="22">
        <v>14625.000000000055</v>
      </c>
      <c r="M120" s="47">
        <f t="shared" si="8"/>
        <v>10756.760962980588</v>
      </c>
      <c r="N120" s="53">
        <v>40827</v>
      </c>
      <c r="O120" s="52">
        <v>0</v>
      </c>
      <c r="P120" s="52" t="s">
        <v>65</v>
      </c>
      <c r="Q120" s="52">
        <v>163</v>
      </c>
      <c r="R120" s="52" t="s">
        <v>91</v>
      </c>
      <c r="S120" s="52">
        <v>10756.760962980499</v>
      </c>
      <c r="T120" s="52" t="s">
        <v>67</v>
      </c>
      <c r="U120" s="52" t="s">
        <v>68</v>
      </c>
      <c r="V120" s="52" t="s">
        <v>14</v>
      </c>
      <c r="W120" s="52" t="s">
        <v>15</v>
      </c>
      <c r="X120" s="42">
        <f t="shared" si="9"/>
        <v>0</v>
      </c>
    </row>
    <row r="121" spans="8:24" x14ac:dyDescent="0.25">
      <c r="H121" s="19">
        <v>40828</v>
      </c>
      <c r="I121" s="20" t="s">
        <v>15</v>
      </c>
      <c r="J121" s="18" t="str">
        <f t="shared" si="6"/>
        <v>USD</v>
      </c>
      <c r="K121" s="18" t="str">
        <f t="shared" si="7"/>
        <v>40828USD</v>
      </c>
      <c r="L121" s="23">
        <v>21625.000000000116</v>
      </c>
      <c r="M121" s="47">
        <f t="shared" si="8"/>
        <v>15706.140726442089</v>
      </c>
      <c r="N121" s="53">
        <v>40828</v>
      </c>
      <c r="O121" s="52">
        <v>0</v>
      </c>
      <c r="P121" s="52" t="s">
        <v>65</v>
      </c>
      <c r="Q121" s="52">
        <v>163</v>
      </c>
      <c r="R121" s="52" t="s">
        <v>91</v>
      </c>
      <c r="S121" s="52">
        <v>15706.140726442</v>
      </c>
      <c r="T121" s="52" t="s">
        <v>67</v>
      </c>
      <c r="U121" s="52" t="s">
        <v>68</v>
      </c>
      <c r="V121" s="52" t="s">
        <v>14</v>
      </c>
      <c r="W121" s="52" t="s">
        <v>15</v>
      </c>
      <c r="X121" s="42">
        <f t="shared" si="9"/>
        <v>0</v>
      </c>
    </row>
    <row r="122" spans="8:24" x14ac:dyDescent="0.25">
      <c r="H122" s="17">
        <v>40829</v>
      </c>
      <c r="I122" s="18" t="s">
        <v>15</v>
      </c>
      <c r="J122" s="18" t="str">
        <f t="shared" si="6"/>
        <v>USD</v>
      </c>
      <c r="K122" s="18" t="str">
        <f t="shared" si="7"/>
        <v>40829USD</v>
      </c>
      <c r="L122" s="22">
        <v>-8125.0000000002156</v>
      </c>
      <c r="M122" s="47">
        <f t="shared" si="8"/>
        <v>-5928.926069012824</v>
      </c>
      <c r="N122" s="53">
        <v>40829</v>
      </c>
      <c r="O122" s="52">
        <v>0</v>
      </c>
      <c r="P122" s="52" t="s">
        <v>65</v>
      </c>
      <c r="Q122" s="52">
        <v>163</v>
      </c>
      <c r="R122" s="52" t="s">
        <v>91</v>
      </c>
      <c r="S122" s="52">
        <v>-5928.9260690128403</v>
      </c>
      <c r="T122" s="52" t="s">
        <v>67</v>
      </c>
      <c r="U122" s="52" t="s">
        <v>68</v>
      </c>
      <c r="V122" s="52" t="s">
        <v>14</v>
      </c>
      <c r="W122" s="52" t="s">
        <v>15</v>
      </c>
      <c r="X122" s="42">
        <f t="shared" si="9"/>
        <v>0</v>
      </c>
    </row>
    <row r="123" spans="8:24" x14ac:dyDescent="0.25">
      <c r="H123" s="19">
        <v>40830</v>
      </c>
      <c r="I123" s="20" t="s">
        <v>15</v>
      </c>
      <c r="J123" s="18" t="str">
        <f t="shared" si="6"/>
        <v>USD</v>
      </c>
      <c r="K123" s="18" t="str">
        <f t="shared" si="7"/>
        <v>40830USD</v>
      </c>
      <c r="L123" s="23">
        <v>20375.000000000255</v>
      </c>
      <c r="M123" s="47">
        <f t="shared" si="8"/>
        <v>14693.368259026827</v>
      </c>
      <c r="N123" s="53">
        <v>40830</v>
      </c>
      <c r="O123" s="52">
        <v>0</v>
      </c>
      <c r="P123" s="52" t="s">
        <v>65</v>
      </c>
      <c r="Q123" s="52">
        <v>163</v>
      </c>
      <c r="R123" s="52" t="s">
        <v>91</v>
      </c>
      <c r="S123" s="52">
        <v>14693.368259027</v>
      </c>
      <c r="T123" s="52" t="s">
        <v>67</v>
      </c>
      <c r="U123" s="52" t="s">
        <v>68</v>
      </c>
      <c r="V123" s="52" t="s">
        <v>14</v>
      </c>
      <c r="W123" s="52" t="s">
        <v>15</v>
      </c>
      <c r="X123" s="42">
        <f t="shared" si="9"/>
        <v>0</v>
      </c>
    </row>
    <row r="124" spans="8:24" x14ac:dyDescent="0.25">
      <c r="H124" s="17">
        <v>40833</v>
      </c>
      <c r="I124" s="18" t="s">
        <v>15</v>
      </c>
      <c r="J124" s="18" t="str">
        <f t="shared" si="6"/>
        <v>USD</v>
      </c>
      <c r="K124" s="18" t="str">
        <f t="shared" si="7"/>
        <v>40833USD</v>
      </c>
      <c r="L124" s="22">
        <v>-9750.0000000000364</v>
      </c>
      <c r="M124" s="47">
        <f t="shared" si="8"/>
        <v>-7070.827948265508</v>
      </c>
      <c r="N124" s="53">
        <v>40833</v>
      </c>
      <c r="O124" s="52">
        <v>0</v>
      </c>
      <c r="P124" s="52" t="s">
        <v>65</v>
      </c>
      <c r="Q124" s="52">
        <v>163</v>
      </c>
      <c r="R124" s="52" t="s">
        <v>91</v>
      </c>
      <c r="S124" s="52">
        <v>-7070.8279482656499</v>
      </c>
      <c r="T124" s="52" t="s">
        <v>67</v>
      </c>
      <c r="U124" s="52" t="s">
        <v>68</v>
      </c>
      <c r="V124" s="52" t="s">
        <v>14</v>
      </c>
      <c r="W124" s="52" t="s">
        <v>15</v>
      </c>
      <c r="X124" s="42">
        <f t="shared" si="9"/>
        <v>0</v>
      </c>
    </row>
    <row r="125" spans="8:24" x14ac:dyDescent="0.25">
      <c r="H125" s="19">
        <v>40834</v>
      </c>
      <c r="I125" s="20" t="s">
        <v>15</v>
      </c>
      <c r="J125" s="18" t="str">
        <f t="shared" si="6"/>
        <v>USD</v>
      </c>
      <c r="K125" s="18" t="str">
        <f t="shared" si="7"/>
        <v>40834USD</v>
      </c>
      <c r="L125" s="23">
        <v>-11375.000000000135</v>
      </c>
      <c r="M125" s="47">
        <f t="shared" si="8"/>
        <v>-8304.1318010180603</v>
      </c>
      <c r="N125" s="53">
        <v>40834</v>
      </c>
      <c r="O125" s="52">
        <v>0</v>
      </c>
      <c r="P125" s="52" t="s">
        <v>65</v>
      </c>
      <c r="Q125" s="52">
        <v>163</v>
      </c>
      <c r="R125" s="52" t="s">
        <v>91</v>
      </c>
      <c r="S125" s="52">
        <v>-8304.1318010179602</v>
      </c>
      <c r="T125" s="52" t="s">
        <v>67</v>
      </c>
      <c r="U125" s="52" t="s">
        <v>68</v>
      </c>
      <c r="V125" s="52" t="s">
        <v>14</v>
      </c>
      <c r="W125" s="52" t="s">
        <v>15</v>
      </c>
      <c r="X125" s="42">
        <f t="shared" si="9"/>
        <v>0</v>
      </c>
    </row>
    <row r="126" spans="8:24" x14ac:dyDescent="0.25">
      <c r="H126" s="17">
        <v>40835</v>
      </c>
      <c r="I126" s="18" t="s">
        <v>15</v>
      </c>
      <c r="J126" s="18" t="str">
        <f t="shared" si="6"/>
        <v>USD</v>
      </c>
      <c r="K126" s="18" t="str">
        <f t="shared" si="7"/>
        <v>40835USD</v>
      </c>
      <c r="L126" s="22">
        <v>14000.000000000124</v>
      </c>
      <c r="M126" s="47">
        <f t="shared" si="8"/>
        <v>10137.214506891591</v>
      </c>
      <c r="N126" s="53">
        <v>40835</v>
      </c>
      <c r="O126" s="52">
        <v>0</v>
      </c>
      <c r="P126" s="52" t="s">
        <v>65</v>
      </c>
      <c r="Q126" s="52">
        <v>163</v>
      </c>
      <c r="R126" s="52" t="s">
        <v>91</v>
      </c>
      <c r="S126" s="52">
        <v>10137.2145068915</v>
      </c>
      <c r="T126" s="52" t="s">
        <v>67</v>
      </c>
      <c r="U126" s="52" t="s">
        <v>68</v>
      </c>
      <c r="V126" s="52" t="s">
        <v>14</v>
      </c>
      <c r="W126" s="52" t="s">
        <v>15</v>
      </c>
      <c r="X126" s="42">
        <f t="shared" si="9"/>
        <v>0</v>
      </c>
    </row>
    <row r="127" spans="8:24" x14ac:dyDescent="0.25">
      <c r="H127" s="19">
        <v>40836</v>
      </c>
      <c r="I127" s="20" t="s">
        <v>15</v>
      </c>
      <c r="J127" s="18" t="str">
        <f t="shared" si="6"/>
        <v>USD</v>
      </c>
      <c r="K127" s="18" t="str">
        <f t="shared" si="7"/>
        <v>40836USD</v>
      </c>
      <c r="L127" s="23">
        <v>-8750.0000000001473</v>
      </c>
      <c r="M127" s="47">
        <f t="shared" si="8"/>
        <v>-6368.1749501817085</v>
      </c>
      <c r="N127" s="53">
        <v>40836</v>
      </c>
      <c r="O127" s="52">
        <v>0</v>
      </c>
      <c r="P127" s="52" t="s">
        <v>65</v>
      </c>
      <c r="Q127" s="52">
        <v>163</v>
      </c>
      <c r="R127" s="52" t="s">
        <v>91</v>
      </c>
      <c r="S127" s="52">
        <v>-6368.1749501816003</v>
      </c>
      <c r="T127" s="52" t="s">
        <v>67</v>
      </c>
      <c r="U127" s="52" t="s">
        <v>68</v>
      </c>
      <c r="V127" s="52" t="s">
        <v>14</v>
      </c>
      <c r="W127" s="52" t="s">
        <v>15</v>
      </c>
      <c r="X127" s="42">
        <f t="shared" si="9"/>
        <v>0</v>
      </c>
    </row>
    <row r="128" spans="8:24" x14ac:dyDescent="0.25">
      <c r="H128" s="17">
        <v>40837</v>
      </c>
      <c r="I128" s="18" t="s">
        <v>15</v>
      </c>
      <c r="J128" s="18" t="str">
        <f t="shared" si="6"/>
        <v>USD</v>
      </c>
      <c r="K128" s="18" t="str">
        <f t="shared" si="7"/>
        <v>40837USD</v>
      </c>
      <c r="L128" s="22">
        <v>17749.999999999989</v>
      </c>
      <c r="M128" s="47">
        <f t="shared" si="8"/>
        <v>12785.881566976377</v>
      </c>
      <c r="N128" s="53">
        <v>40837</v>
      </c>
      <c r="O128" s="52">
        <v>0</v>
      </c>
      <c r="P128" s="52" t="s">
        <v>65</v>
      </c>
      <c r="Q128" s="52">
        <v>163</v>
      </c>
      <c r="R128" s="52" t="s">
        <v>91</v>
      </c>
      <c r="S128" s="52">
        <v>12785.881566976401</v>
      </c>
      <c r="T128" s="52" t="s">
        <v>67</v>
      </c>
      <c r="U128" s="52" t="s">
        <v>68</v>
      </c>
      <c r="V128" s="52" t="s">
        <v>14</v>
      </c>
      <c r="W128" s="52" t="s">
        <v>15</v>
      </c>
      <c r="X128" s="42">
        <f t="shared" si="9"/>
        <v>0</v>
      </c>
    </row>
    <row r="129" spans="8:24" x14ac:dyDescent="0.25">
      <c r="H129" s="19">
        <v>40840</v>
      </c>
      <c r="I129" s="20" t="s">
        <v>15</v>
      </c>
      <c r="J129" s="18" t="str">
        <f t="shared" si="6"/>
        <v>USD</v>
      </c>
      <c r="K129" s="18" t="str">
        <f t="shared" si="7"/>
        <v>40840USD</v>
      </c>
      <c r="L129" s="23">
        <v>-6374.9999999998527</v>
      </c>
      <c r="M129" s="47">
        <f t="shared" si="8"/>
        <v>-4609.0446338235752</v>
      </c>
      <c r="N129" s="53">
        <v>40840</v>
      </c>
      <c r="O129" s="52">
        <v>0</v>
      </c>
      <c r="P129" s="52" t="s">
        <v>65</v>
      </c>
      <c r="Q129" s="52">
        <v>163</v>
      </c>
      <c r="R129" s="52" t="s">
        <v>91</v>
      </c>
      <c r="S129" s="52">
        <v>-4609.0446338236798</v>
      </c>
      <c r="T129" s="52" t="s">
        <v>67</v>
      </c>
      <c r="U129" s="52" t="s">
        <v>68</v>
      </c>
      <c r="V129" s="52" t="s">
        <v>14</v>
      </c>
      <c r="W129" s="52" t="s">
        <v>15</v>
      </c>
      <c r="X129" s="42">
        <f t="shared" si="9"/>
        <v>0</v>
      </c>
    </row>
    <row r="130" spans="8:24" x14ac:dyDescent="0.25">
      <c r="H130" s="17">
        <v>40841</v>
      </c>
      <c r="I130" s="18" t="s">
        <v>15</v>
      </c>
      <c r="J130" s="18" t="str">
        <f t="shared" si="6"/>
        <v>USD</v>
      </c>
      <c r="K130" s="18" t="str">
        <f t="shared" si="7"/>
        <v>40841USD</v>
      </c>
      <c r="L130" s="22">
        <v>10874.999999999913</v>
      </c>
      <c r="M130" s="47">
        <f t="shared" si="8"/>
        <v>7813.7629330225027</v>
      </c>
      <c r="N130" s="53">
        <v>40841</v>
      </c>
      <c r="O130" s="52">
        <v>0</v>
      </c>
      <c r="P130" s="52" t="s">
        <v>65</v>
      </c>
      <c r="Q130" s="52">
        <v>163</v>
      </c>
      <c r="R130" s="52" t="s">
        <v>91</v>
      </c>
      <c r="S130" s="52">
        <v>7813.76293302257</v>
      </c>
      <c r="T130" s="52" t="s">
        <v>67</v>
      </c>
      <c r="U130" s="52" t="s">
        <v>68</v>
      </c>
      <c r="V130" s="52" t="s">
        <v>14</v>
      </c>
      <c r="W130" s="52" t="s">
        <v>15</v>
      </c>
      <c r="X130" s="42">
        <f t="shared" si="9"/>
        <v>0</v>
      </c>
    </row>
    <row r="131" spans="8:24" x14ac:dyDescent="0.25">
      <c r="H131" s="19">
        <v>40842</v>
      </c>
      <c r="I131" s="20" t="s">
        <v>15</v>
      </c>
      <c r="J131" s="18" t="str">
        <f t="shared" ref="J131:J194" si="10">MID(I131,21,3)</f>
        <v>USD</v>
      </c>
      <c r="K131" s="18" t="str">
        <f t="shared" ref="K131:K194" si="11">H131&amp;J131</f>
        <v>40842USD</v>
      </c>
      <c r="L131" s="23">
        <v>5124.9999999999909</v>
      </c>
      <c r="M131" s="47">
        <f t="shared" ref="M131:M194" si="12">VLOOKUP(K131,$A$1:$D$91,4,FALSE)*L131</f>
        <v>3671.400722510311</v>
      </c>
      <c r="N131" s="53">
        <v>40842</v>
      </c>
      <c r="O131" s="52">
        <v>0</v>
      </c>
      <c r="P131" s="52" t="s">
        <v>65</v>
      </c>
      <c r="Q131" s="52">
        <v>163</v>
      </c>
      <c r="R131" s="52" t="s">
        <v>91</v>
      </c>
      <c r="S131" s="52">
        <v>3671.4007225103201</v>
      </c>
      <c r="T131" s="52" t="s">
        <v>67</v>
      </c>
      <c r="U131" s="52" t="s">
        <v>68</v>
      </c>
      <c r="V131" s="52" t="s">
        <v>14</v>
      </c>
      <c r="W131" s="52" t="s">
        <v>15</v>
      </c>
      <c r="X131" s="42">
        <f t="shared" ref="X131:X194" si="13">ROUND(M131/S131-1,8)</f>
        <v>0</v>
      </c>
    </row>
    <row r="132" spans="8:24" x14ac:dyDescent="0.25">
      <c r="H132" s="17">
        <v>40843</v>
      </c>
      <c r="I132" s="18" t="s">
        <v>15</v>
      </c>
      <c r="J132" s="18" t="str">
        <f t="shared" si="10"/>
        <v>USD</v>
      </c>
      <c r="K132" s="18" t="str">
        <f t="shared" si="11"/>
        <v>40843USD</v>
      </c>
      <c r="L132" s="22">
        <v>22625.000000000007</v>
      </c>
      <c r="M132" s="47">
        <f t="shared" si="12"/>
        <v>16000.254260989721</v>
      </c>
      <c r="N132" s="53">
        <v>40843</v>
      </c>
      <c r="O132" s="52">
        <v>0</v>
      </c>
      <c r="P132" s="52" t="s">
        <v>65</v>
      </c>
      <c r="Q132" s="52">
        <v>163</v>
      </c>
      <c r="R132" s="52" t="s">
        <v>91</v>
      </c>
      <c r="S132" s="52">
        <v>16000.254260989699</v>
      </c>
      <c r="T132" s="52" t="s">
        <v>67</v>
      </c>
      <c r="U132" s="52" t="s">
        <v>68</v>
      </c>
      <c r="V132" s="52" t="s">
        <v>14</v>
      </c>
      <c r="W132" s="52" t="s">
        <v>15</v>
      </c>
      <c r="X132" s="42">
        <f t="shared" si="13"/>
        <v>0</v>
      </c>
    </row>
    <row r="133" spans="8:24" x14ac:dyDescent="0.25">
      <c r="H133" s="19">
        <v>40844</v>
      </c>
      <c r="I133" s="20" t="s">
        <v>15</v>
      </c>
      <c r="J133" s="18" t="str">
        <f t="shared" si="10"/>
        <v>USD</v>
      </c>
      <c r="K133" s="18" t="str">
        <f t="shared" si="11"/>
        <v>40844USD</v>
      </c>
      <c r="L133" s="23">
        <v>1875.0000000000709</v>
      </c>
      <c r="M133" s="47">
        <f t="shared" si="12"/>
        <v>1324.6389751916179</v>
      </c>
      <c r="N133" s="53">
        <v>40844</v>
      </c>
      <c r="O133" s="52">
        <v>0</v>
      </c>
      <c r="P133" s="52" t="s">
        <v>65</v>
      </c>
      <c r="Q133" s="52">
        <v>163</v>
      </c>
      <c r="R133" s="52" t="s">
        <v>91</v>
      </c>
      <c r="S133" s="52">
        <v>1324.6389751915699</v>
      </c>
      <c r="T133" s="52" t="s">
        <v>67</v>
      </c>
      <c r="U133" s="52" t="s">
        <v>68</v>
      </c>
      <c r="V133" s="52" t="s">
        <v>14</v>
      </c>
      <c r="W133" s="52" t="s">
        <v>15</v>
      </c>
      <c r="X133" s="42">
        <f t="shared" si="13"/>
        <v>0</v>
      </c>
    </row>
    <row r="134" spans="8:24" x14ac:dyDescent="0.25">
      <c r="H134" s="17">
        <v>40847</v>
      </c>
      <c r="I134" s="18" t="s">
        <v>15</v>
      </c>
      <c r="J134" s="18" t="str">
        <f t="shared" si="10"/>
        <v>USD</v>
      </c>
      <c r="K134" s="18" t="str">
        <f t="shared" si="11"/>
        <v>40847USD</v>
      </c>
      <c r="L134" s="22">
        <v>-19375.000000000087</v>
      </c>
      <c r="M134" s="47">
        <f t="shared" si="12"/>
        <v>-13839.186964387012</v>
      </c>
      <c r="N134" s="53">
        <v>40847</v>
      </c>
      <c r="O134" s="52">
        <v>0</v>
      </c>
      <c r="P134" s="52" t="s">
        <v>65</v>
      </c>
      <c r="Q134" s="52">
        <v>163</v>
      </c>
      <c r="R134" s="52" t="s">
        <v>91</v>
      </c>
      <c r="S134" s="52">
        <v>-13839.186964386899</v>
      </c>
      <c r="T134" s="52" t="s">
        <v>67</v>
      </c>
      <c r="U134" s="52" t="s">
        <v>68</v>
      </c>
      <c r="V134" s="52" t="s">
        <v>14</v>
      </c>
      <c r="W134" s="52" t="s">
        <v>15</v>
      </c>
      <c r="X134" s="42">
        <f t="shared" si="13"/>
        <v>0</v>
      </c>
    </row>
    <row r="135" spans="8:24" x14ac:dyDescent="0.25">
      <c r="H135" s="19">
        <v>40848</v>
      </c>
      <c r="I135" s="20" t="s">
        <v>15</v>
      </c>
      <c r="J135" s="18" t="str">
        <f t="shared" si="10"/>
        <v>USD</v>
      </c>
      <c r="K135" s="18" t="str">
        <f t="shared" si="11"/>
        <v>40848USD</v>
      </c>
      <c r="L135" s="23">
        <v>-40374.999999999993</v>
      </c>
      <c r="M135" s="47">
        <f t="shared" si="12"/>
        <v>-29520.363068426384</v>
      </c>
      <c r="N135" s="53">
        <v>40848</v>
      </c>
      <c r="O135" s="52">
        <v>0</v>
      </c>
      <c r="P135" s="52" t="s">
        <v>65</v>
      </c>
      <c r="Q135" s="52">
        <v>163</v>
      </c>
      <c r="R135" s="52" t="s">
        <v>91</v>
      </c>
      <c r="S135" s="52">
        <v>-29520.363068426399</v>
      </c>
      <c r="T135" s="52" t="s">
        <v>67</v>
      </c>
      <c r="U135" s="52" t="s">
        <v>68</v>
      </c>
      <c r="V135" s="52" t="s">
        <v>14</v>
      </c>
      <c r="W135" s="52" t="s">
        <v>15</v>
      </c>
      <c r="X135" s="42">
        <f t="shared" si="13"/>
        <v>0</v>
      </c>
    </row>
    <row r="136" spans="8:24" x14ac:dyDescent="0.25">
      <c r="H136" s="17">
        <v>40849</v>
      </c>
      <c r="I136" s="18" t="s">
        <v>15</v>
      </c>
      <c r="J136" s="18" t="str">
        <f t="shared" si="10"/>
        <v>USD</v>
      </c>
      <c r="K136" s="18" t="str">
        <f t="shared" si="11"/>
        <v>40849USD</v>
      </c>
      <c r="L136" s="22">
        <v>13499.999999999902</v>
      </c>
      <c r="M136" s="47">
        <f t="shared" si="12"/>
        <v>9793.0406550184889</v>
      </c>
      <c r="N136" s="53">
        <v>40849</v>
      </c>
      <c r="O136" s="52">
        <v>0</v>
      </c>
      <c r="P136" s="52" t="s">
        <v>65</v>
      </c>
      <c r="Q136" s="52">
        <v>163</v>
      </c>
      <c r="R136" s="52" t="s">
        <v>91</v>
      </c>
      <c r="S136" s="52">
        <v>9793.0406550183907</v>
      </c>
      <c r="T136" s="52" t="s">
        <v>67</v>
      </c>
      <c r="U136" s="52" t="s">
        <v>68</v>
      </c>
      <c r="V136" s="52" t="s">
        <v>14</v>
      </c>
      <c r="W136" s="52" t="s">
        <v>15</v>
      </c>
      <c r="X136" s="42">
        <f t="shared" si="13"/>
        <v>0</v>
      </c>
    </row>
    <row r="137" spans="8:24" x14ac:dyDescent="0.25">
      <c r="H137" s="19">
        <v>40850</v>
      </c>
      <c r="I137" s="20" t="s">
        <v>15</v>
      </c>
      <c r="J137" s="18" t="str">
        <f t="shared" si="10"/>
        <v>USD</v>
      </c>
      <c r="K137" s="18" t="str">
        <f t="shared" si="11"/>
        <v>40850USD</v>
      </c>
      <c r="L137" s="23">
        <v>-2374.9999999997385</v>
      </c>
      <c r="M137" s="47">
        <f t="shared" si="12"/>
        <v>-1725.2025146477963</v>
      </c>
      <c r="N137" s="53">
        <v>40850</v>
      </c>
      <c r="O137" s="52">
        <v>0</v>
      </c>
      <c r="P137" s="52" t="s">
        <v>65</v>
      </c>
      <c r="Q137" s="52">
        <v>163</v>
      </c>
      <c r="R137" s="52" t="s">
        <v>91</v>
      </c>
      <c r="S137" s="52">
        <v>-1725.2025146476501</v>
      </c>
      <c r="T137" s="52" t="s">
        <v>67</v>
      </c>
      <c r="U137" s="52" t="s">
        <v>68</v>
      </c>
      <c r="V137" s="52" t="s">
        <v>14</v>
      </c>
      <c r="W137" s="52" t="s">
        <v>15</v>
      </c>
      <c r="X137" s="42">
        <f t="shared" si="13"/>
        <v>0</v>
      </c>
    </row>
    <row r="138" spans="8:24" x14ac:dyDescent="0.25">
      <c r="H138" s="17">
        <v>40851</v>
      </c>
      <c r="I138" s="18" t="s">
        <v>15</v>
      </c>
      <c r="J138" s="18" t="str">
        <f t="shared" si="10"/>
        <v>USD</v>
      </c>
      <c r="K138" s="18" t="str">
        <f t="shared" si="11"/>
        <v>40851USD</v>
      </c>
      <c r="L138" s="22">
        <v>-4500.0000000000591</v>
      </c>
      <c r="M138" s="47">
        <f t="shared" si="12"/>
        <v>-3277.6138554196118</v>
      </c>
      <c r="N138" s="53">
        <v>40851</v>
      </c>
      <c r="O138" s="52">
        <v>0</v>
      </c>
      <c r="P138" s="52" t="s">
        <v>65</v>
      </c>
      <c r="Q138" s="52">
        <v>163</v>
      </c>
      <c r="R138" s="52" t="s">
        <v>91</v>
      </c>
      <c r="S138" s="52">
        <v>-3277.61385541974</v>
      </c>
      <c r="T138" s="52" t="s">
        <v>67</v>
      </c>
      <c r="U138" s="52" t="s">
        <v>68</v>
      </c>
      <c r="V138" s="52" t="s">
        <v>14</v>
      </c>
      <c r="W138" s="52" t="s">
        <v>15</v>
      </c>
      <c r="X138" s="42">
        <f t="shared" si="13"/>
        <v>0</v>
      </c>
    </row>
    <row r="139" spans="8:24" x14ac:dyDescent="0.25">
      <c r="H139" s="19">
        <v>40854</v>
      </c>
      <c r="I139" s="20" t="s">
        <v>15</v>
      </c>
      <c r="J139" s="18" t="str">
        <f t="shared" si="10"/>
        <v>USD</v>
      </c>
      <c r="K139" s="18" t="str">
        <f t="shared" si="11"/>
        <v>40854USD</v>
      </c>
      <c r="L139" s="23">
        <v>4124.9999999998236</v>
      </c>
      <c r="M139" s="47">
        <f t="shared" si="12"/>
        <v>2997.0574658763317</v>
      </c>
      <c r="N139" s="53">
        <v>40854</v>
      </c>
      <c r="O139" s="52">
        <v>0</v>
      </c>
      <c r="P139" s="52" t="s">
        <v>65</v>
      </c>
      <c r="Q139" s="52">
        <v>163</v>
      </c>
      <c r="R139" s="52" t="s">
        <v>91</v>
      </c>
      <c r="S139" s="52">
        <v>2997.0574658764599</v>
      </c>
      <c r="T139" s="52" t="s">
        <v>67</v>
      </c>
      <c r="U139" s="52" t="s">
        <v>68</v>
      </c>
      <c r="V139" s="52" t="s">
        <v>14</v>
      </c>
      <c r="W139" s="52" t="s">
        <v>15</v>
      </c>
      <c r="X139" s="42">
        <f t="shared" si="13"/>
        <v>0</v>
      </c>
    </row>
    <row r="140" spans="8:24" x14ac:dyDescent="0.25">
      <c r="H140" s="17">
        <v>40855</v>
      </c>
      <c r="I140" s="18" t="s">
        <v>15</v>
      </c>
      <c r="J140" s="18" t="str">
        <f t="shared" si="10"/>
        <v>USD</v>
      </c>
      <c r="K140" s="18" t="str">
        <f t="shared" si="11"/>
        <v>40855USD</v>
      </c>
      <c r="L140" s="22">
        <v>7875.0000000002428</v>
      </c>
      <c r="M140" s="47">
        <f t="shared" si="12"/>
        <v>5695.7286230801628</v>
      </c>
      <c r="N140" s="53">
        <v>40855</v>
      </c>
      <c r="O140" s="52">
        <v>0</v>
      </c>
      <c r="P140" s="52" t="s">
        <v>65</v>
      </c>
      <c r="Q140" s="52">
        <v>163</v>
      </c>
      <c r="R140" s="52" t="s">
        <v>91</v>
      </c>
      <c r="S140" s="52">
        <v>5695.7286230801501</v>
      </c>
      <c r="T140" s="52" t="s">
        <v>67</v>
      </c>
      <c r="U140" s="52" t="s">
        <v>68</v>
      </c>
      <c r="V140" s="52" t="s">
        <v>14</v>
      </c>
      <c r="W140" s="52" t="s">
        <v>15</v>
      </c>
      <c r="X140" s="42">
        <f t="shared" si="13"/>
        <v>0</v>
      </c>
    </row>
    <row r="141" spans="8:24" x14ac:dyDescent="0.25">
      <c r="H141" s="19">
        <v>40856</v>
      </c>
      <c r="I141" s="20" t="s">
        <v>15</v>
      </c>
      <c r="J141" s="18" t="str">
        <f t="shared" si="10"/>
        <v>USD</v>
      </c>
      <c r="K141" s="18" t="str">
        <f t="shared" si="11"/>
        <v>40856USD</v>
      </c>
      <c r="L141" s="23">
        <v>-38375.000000000211</v>
      </c>
      <c r="M141" s="47">
        <f t="shared" si="12"/>
        <v>-28385.135934383514</v>
      </c>
      <c r="N141" s="53">
        <v>40856</v>
      </c>
      <c r="O141" s="52">
        <v>0</v>
      </c>
      <c r="P141" s="52" t="s">
        <v>65</v>
      </c>
      <c r="Q141" s="52">
        <v>163</v>
      </c>
      <c r="R141" s="52" t="s">
        <v>91</v>
      </c>
      <c r="S141" s="52">
        <v>-28385.135934383499</v>
      </c>
      <c r="T141" s="52" t="s">
        <v>67</v>
      </c>
      <c r="U141" s="52" t="s">
        <v>68</v>
      </c>
      <c r="V141" s="52" t="s">
        <v>14</v>
      </c>
      <c r="W141" s="52" t="s">
        <v>15</v>
      </c>
      <c r="X141" s="42">
        <f t="shared" si="13"/>
        <v>0</v>
      </c>
    </row>
    <row r="142" spans="8:24" x14ac:dyDescent="0.25">
      <c r="H142" s="17">
        <v>40857</v>
      </c>
      <c r="I142" s="18" t="s">
        <v>15</v>
      </c>
      <c r="J142" s="18" t="str">
        <f t="shared" si="10"/>
        <v>USD</v>
      </c>
      <c r="K142" s="18" t="str">
        <f t="shared" si="11"/>
        <v>40857USD</v>
      </c>
      <c r="L142" s="22">
        <v>6875.0000000000755</v>
      </c>
      <c r="M142" s="47">
        <f t="shared" si="12"/>
        <v>5064.9977398315223</v>
      </c>
      <c r="N142" s="53">
        <v>40857</v>
      </c>
      <c r="O142" s="52">
        <v>0</v>
      </c>
      <c r="P142" s="52" t="s">
        <v>65</v>
      </c>
      <c r="Q142" s="52">
        <v>163</v>
      </c>
      <c r="R142" s="52" t="s">
        <v>91</v>
      </c>
      <c r="S142" s="52">
        <v>5064.9977398314704</v>
      </c>
      <c r="T142" s="52" t="s">
        <v>67</v>
      </c>
      <c r="U142" s="52" t="s">
        <v>68</v>
      </c>
      <c r="V142" s="52" t="s">
        <v>14</v>
      </c>
      <c r="W142" s="52" t="s">
        <v>15</v>
      </c>
      <c r="X142" s="42">
        <f t="shared" si="13"/>
        <v>0</v>
      </c>
    </row>
    <row r="143" spans="8:24" x14ac:dyDescent="0.25">
      <c r="H143" s="19">
        <v>40858</v>
      </c>
      <c r="I143" s="20" t="s">
        <v>15</v>
      </c>
      <c r="J143" s="18" t="str">
        <f t="shared" si="10"/>
        <v>USD</v>
      </c>
      <c r="K143" s="18" t="str">
        <f t="shared" si="11"/>
        <v>40858USD</v>
      </c>
      <c r="L143" s="23">
        <v>14125.000000000109</v>
      </c>
      <c r="M143" s="47">
        <f t="shared" si="12"/>
        <v>10320.011482832273</v>
      </c>
      <c r="N143" s="53">
        <v>40858</v>
      </c>
      <c r="O143" s="52">
        <v>0</v>
      </c>
      <c r="P143" s="52" t="s">
        <v>65</v>
      </c>
      <c r="Q143" s="52">
        <v>163</v>
      </c>
      <c r="R143" s="52" t="s">
        <v>91</v>
      </c>
      <c r="S143" s="52">
        <v>10320.0114828322</v>
      </c>
      <c r="T143" s="52" t="s">
        <v>67</v>
      </c>
      <c r="U143" s="52" t="s">
        <v>68</v>
      </c>
      <c r="V143" s="52" t="s">
        <v>14</v>
      </c>
      <c r="W143" s="52" t="s">
        <v>15</v>
      </c>
      <c r="X143" s="42">
        <f t="shared" si="13"/>
        <v>0</v>
      </c>
    </row>
    <row r="144" spans="8:24" x14ac:dyDescent="0.25">
      <c r="H144" s="17">
        <v>40861</v>
      </c>
      <c r="I144" s="18" t="s">
        <v>15</v>
      </c>
      <c r="J144" s="18" t="str">
        <f t="shared" si="10"/>
        <v>USD</v>
      </c>
      <c r="K144" s="18" t="str">
        <f t="shared" si="11"/>
        <v>40861USD</v>
      </c>
      <c r="L144" s="22">
        <v>-5750.0000000001992</v>
      </c>
      <c r="M144" s="47">
        <f t="shared" si="12"/>
        <v>-4215.2644943344148</v>
      </c>
      <c r="N144" s="53">
        <v>40861</v>
      </c>
      <c r="O144" s="52">
        <v>0</v>
      </c>
      <c r="P144" s="52" t="s">
        <v>69</v>
      </c>
      <c r="Q144" s="52">
        <v>163</v>
      </c>
      <c r="R144" s="52" t="s">
        <v>91</v>
      </c>
      <c r="S144" s="52">
        <v>-4215.2644943342702</v>
      </c>
      <c r="T144" s="52" t="s">
        <v>67</v>
      </c>
      <c r="U144" s="52" t="s">
        <v>68</v>
      </c>
      <c r="V144" s="52" t="s">
        <v>14</v>
      </c>
      <c r="W144" s="52" t="s">
        <v>15</v>
      </c>
      <c r="X144" s="42">
        <f t="shared" si="13"/>
        <v>0</v>
      </c>
    </row>
    <row r="145" spans="8:24" x14ac:dyDescent="0.25">
      <c r="H145" s="19">
        <v>40827</v>
      </c>
      <c r="I145" s="20" t="s">
        <v>16</v>
      </c>
      <c r="J145" s="18" t="str">
        <f t="shared" si="10"/>
        <v>USD</v>
      </c>
      <c r="K145" s="18" t="str">
        <f t="shared" si="11"/>
        <v>40827USD</v>
      </c>
      <c r="L145" s="23">
        <v>120750.00000000003</v>
      </c>
      <c r="M145" s="47">
        <f t="shared" si="12"/>
        <v>88812.23154050608</v>
      </c>
      <c r="N145" s="53">
        <v>40827</v>
      </c>
      <c r="O145" s="52">
        <v>0</v>
      </c>
      <c r="P145" s="52" t="s">
        <v>65</v>
      </c>
      <c r="Q145" s="52">
        <v>163</v>
      </c>
      <c r="R145" s="52" t="s">
        <v>91</v>
      </c>
      <c r="S145" s="52">
        <v>88812.231540506094</v>
      </c>
      <c r="T145" s="52" t="s">
        <v>67</v>
      </c>
      <c r="U145" s="52" t="s">
        <v>68</v>
      </c>
      <c r="V145" s="52" t="s">
        <v>14</v>
      </c>
      <c r="W145" s="52" t="s">
        <v>16</v>
      </c>
      <c r="X145" s="42">
        <f t="shared" si="13"/>
        <v>0</v>
      </c>
    </row>
    <row r="146" spans="8:24" x14ac:dyDescent="0.25">
      <c r="H146" s="17">
        <v>40828</v>
      </c>
      <c r="I146" s="18" t="s">
        <v>16</v>
      </c>
      <c r="J146" s="18" t="str">
        <f t="shared" si="10"/>
        <v>USD</v>
      </c>
      <c r="K146" s="18" t="str">
        <f t="shared" si="11"/>
        <v>40828USD</v>
      </c>
      <c r="L146" s="22">
        <v>-21625.000000000116</v>
      </c>
      <c r="M146" s="47">
        <f t="shared" si="12"/>
        <v>-15706.140726442089</v>
      </c>
      <c r="N146" s="53">
        <v>40828</v>
      </c>
      <c r="O146" s="52">
        <v>0</v>
      </c>
      <c r="P146" s="52" t="s">
        <v>65</v>
      </c>
      <c r="Q146" s="52">
        <v>163</v>
      </c>
      <c r="R146" s="52" t="s">
        <v>91</v>
      </c>
      <c r="S146" s="52">
        <v>-15706.140726442</v>
      </c>
      <c r="T146" s="52" t="s">
        <v>67</v>
      </c>
      <c r="U146" s="52" t="s">
        <v>68</v>
      </c>
      <c r="V146" s="52" t="s">
        <v>14</v>
      </c>
      <c r="W146" s="52" t="s">
        <v>16</v>
      </c>
      <c r="X146" s="42">
        <f t="shared" si="13"/>
        <v>0</v>
      </c>
    </row>
    <row r="147" spans="8:24" x14ac:dyDescent="0.25">
      <c r="H147" s="19">
        <v>40829</v>
      </c>
      <c r="I147" s="20" t="s">
        <v>16</v>
      </c>
      <c r="J147" s="18" t="str">
        <f t="shared" si="10"/>
        <v>USD</v>
      </c>
      <c r="K147" s="18" t="str">
        <f t="shared" si="11"/>
        <v>40829USD</v>
      </c>
      <c r="L147" s="23">
        <v>8125.0000000002156</v>
      </c>
      <c r="M147" s="47">
        <f t="shared" si="12"/>
        <v>5928.926069012824</v>
      </c>
      <c r="N147" s="53">
        <v>40829</v>
      </c>
      <c r="O147" s="52">
        <v>0</v>
      </c>
      <c r="P147" s="52" t="s">
        <v>65</v>
      </c>
      <c r="Q147" s="52">
        <v>163</v>
      </c>
      <c r="R147" s="52" t="s">
        <v>91</v>
      </c>
      <c r="S147" s="52">
        <v>5928.9260690128403</v>
      </c>
      <c r="T147" s="52" t="s">
        <v>67</v>
      </c>
      <c r="U147" s="52" t="s">
        <v>68</v>
      </c>
      <c r="V147" s="52" t="s">
        <v>14</v>
      </c>
      <c r="W147" s="52" t="s">
        <v>16</v>
      </c>
      <c r="X147" s="42">
        <f t="shared" si="13"/>
        <v>0</v>
      </c>
    </row>
    <row r="148" spans="8:24" x14ac:dyDescent="0.25">
      <c r="H148" s="17">
        <v>40830</v>
      </c>
      <c r="I148" s="18" t="s">
        <v>16</v>
      </c>
      <c r="J148" s="18" t="str">
        <f t="shared" si="10"/>
        <v>USD</v>
      </c>
      <c r="K148" s="18" t="str">
        <f t="shared" si="11"/>
        <v>40830USD</v>
      </c>
      <c r="L148" s="22">
        <v>-20375.000000000255</v>
      </c>
      <c r="M148" s="47">
        <f t="shared" si="12"/>
        <v>-14693.368259026827</v>
      </c>
      <c r="N148" s="53">
        <v>40830</v>
      </c>
      <c r="O148" s="52">
        <v>0</v>
      </c>
      <c r="P148" s="52" t="s">
        <v>65</v>
      </c>
      <c r="Q148" s="52">
        <v>163</v>
      </c>
      <c r="R148" s="52" t="s">
        <v>91</v>
      </c>
      <c r="S148" s="52">
        <v>-14693.368259027</v>
      </c>
      <c r="T148" s="52" t="s">
        <v>67</v>
      </c>
      <c r="U148" s="52" t="s">
        <v>68</v>
      </c>
      <c r="V148" s="52" t="s">
        <v>14</v>
      </c>
      <c r="W148" s="52" t="s">
        <v>16</v>
      </c>
      <c r="X148" s="42">
        <f t="shared" si="13"/>
        <v>0</v>
      </c>
    </row>
    <row r="149" spans="8:24" x14ac:dyDescent="0.25">
      <c r="H149" s="19">
        <v>40833</v>
      </c>
      <c r="I149" s="20" t="s">
        <v>16</v>
      </c>
      <c r="J149" s="18" t="str">
        <f t="shared" si="10"/>
        <v>USD</v>
      </c>
      <c r="K149" s="18" t="str">
        <f t="shared" si="11"/>
        <v>40833USD</v>
      </c>
      <c r="L149" s="23">
        <v>9750.0000000000364</v>
      </c>
      <c r="M149" s="47">
        <f t="shared" si="12"/>
        <v>7070.827948265508</v>
      </c>
      <c r="N149" s="53">
        <v>40833</v>
      </c>
      <c r="O149" s="52">
        <v>0</v>
      </c>
      <c r="P149" s="52" t="s">
        <v>65</v>
      </c>
      <c r="Q149" s="52">
        <v>163</v>
      </c>
      <c r="R149" s="52" t="s">
        <v>91</v>
      </c>
      <c r="S149" s="52">
        <v>7070.8279482656499</v>
      </c>
      <c r="T149" s="52" t="s">
        <v>67</v>
      </c>
      <c r="U149" s="52" t="s">
        <v>68</v>
      </c>
      <c r="V149" s="52" t="s">
        <v>14</v>
      </c>
      <c r="W149" s="52" t="s">
        <v>16</v>
      </c>
      <c r="X149" s="42">
        <f t="shared" si="13"/>
        <v>0</v>
      </c>
    </row>
    <row r="150" spans="8:24" x14ac:dyDescent="0.25">
      <c r="H150" s="17">
        <v>40834</v>
      </c>
      <c r="I150" s="18" t="s">
        <v>16</v>
      </c>
      <c r="J150" s="18" t="str">
        <f t="shared" si="10"/>
        <v>USD</v>
      </c>
      <c r="K150" s="18" t="str">
        <f t="shared" si="11"/>
        <v>40834USD</v>
      </c>
      <c r="L150" s="22">
        <v>11375.000000000135</v>
      </c>
      <c r="M150" s="47">
        <f t="shared" si="12"/>
        <v>8304.1318010180603</v>
      </c>
      <c r="N150" s="53">
        <v>40834</v>
      </c>
      <c r="O150" s="52">
        <v>0</v>
      </c>
      <c r="P150" s="52" t="s">
        <v>65</v>
      </c>
      <c r="Q150" s="52">
        <v>163</v>
      </c>
      <c r="R150" s="52" t="s">
        <v>91</v>
      </c>
      <c r="S150" s="52">
        <v>8304.1318010179602</v>
      </c>
      <c r="T150" s="52" t="s">
        <v>67</v>
      </c>
      <c r="U150" s="52" t="s">
        <v>68</v>
      </c>
      <c r="V150" s="52" t="s">
        <v>14</v>
      </c>
      <c r="W150" s="52" t="s">
        <v>16</v>
      </c>
      <c r="X150" s="42">
        <f t="shared" si="13"/>
        <v>0</v>
      </c>
    </row>
    <row r="151" spans="8:24" x14ac:dyDescent="0.25">
      <c r="H151" s="19">
        <v>40835</v>
      </c>
      <c r="I151" s="20" t="s">
        <v>16</v>
      </c>
      <c r="J151" s="18" t="str">
        <f t="shared" si="10"/>
        <v>USD</v>
      </c>
      <c r="K151" s="18" t="str">
        <f t="shared" si="11"/>
        <v>40835USD</v>
      </c>
      <c r="L151" s="23">
        <v>-14000.000000000124</v>
      </c>
      <c r="M151" s="47">
        <f t="shared" si="12"/>
        <v>-10137.214506891591</v>
      </c>
      <c r="N151" s="53">
        <v>40835</v>
      </c>
      <c r="O151" s="52">
        <v>0</v>
      </c>
      <c r="P151" s="52" t="s">
        <v>65</v>
      </c>
      <c r="Q151" s="52">
        <v>163</v>
      </c>
      <c r="R151" s="52" t="s">
        <v>91</v>
      </c>
      <c r="S151" s="52">
        <v>-10137.2145068915</v>
      </c>
      <c r="T151" s="52" t="s">
        <v>67</v>
      </c>
      <c r="U151" s="52" t="s">
        <v>68</v>
      </c>
      <c r="V151" s="52" t="s">
        <v>14</v>
      </c>
      <c r="W151" s="52" t="s">
        <v>16</v>
      </c>
      <c r="X151" s="42">
        <f t="shared" si="13"/>
        <v>0</v>
      </c>
    </row>
    <row r="152" spans="8:24" x14ac:dyDescent="0.25">
      <c r="H152" s="17">
        <v>40836</v>
      </c>
      <c r="I152" s="18" t="s">
        <v>16</v>
      </c>
      <c r="J152" s="18" t="str">
        <f t="shared" si="10"/>
        <v>USD</v>
      </c>
      <c r="K152" s="18" t="str">
        <f t="shared" si="11"/>
        <v>40836USD</v>
      </c>
      <c r="L152" s="22">
        <v>8750.0000000001473</v>
      </c>
      <c r="M152" s="47">
        <f t="shared" si="12"/>
        <v>6368.1749501817085</v>
      </c>
      <c r="N152" s="53">
        <v>40836</v>
      </c>
      <c r="O152" s="52">
        <v>0</v>
      </c>
      <c r="P152" s="52" t="s">
        <v>65</v>
      </c>
      <c r="Q152" s="52">
        <v>163</v>
      </c>
      <c r="R152" s="52" t="s">
        <v>91</v>
      </c>
      <c r="S152" s="52">
        <v>6368.1749501816003</v>
      </c>
      <c r="T152" s="52" t="s">
        <v>67</v>
      </c>
      <c r="U152" s="52" t="s">
        <v>68</v>
      </c>
      <c r="V152" s="52" t="s">
        <v>14</v>
      </c>
      <c r="W152" s="52" t="s">
        <v>16</v>
      </c>
      <c r="X152" s="42">
        <f t="shared" si="13"/>
        <v>0</v>
      </c>
    </row>
    <row r="153" spans="8:24" x14ac:dyDescent="0.25">
      <c r="H153" s="19">
        <v>40837</v>
      </c>
      <c r="I153" s="20" t="s">
        <v>16</v>
      </c>
      <c r="J153" s="18" t="str">
        <f t="shared" si="10"/>
        <v>USD</v>
      </c>
      <c r="K153" s="18" t="str">
        <f t="shared" si="11"/>
        <v>40837USD</v>
      </c>
      <c r="L153" s="23">
        <v>-17749.999999999989</v>
      </c>
      <c r="M153" s="47">
        <f t="shared" si="12"/>
        <v>-12785.881566976377</v>
      </c>
      <c r="N153" s="53">
        <v>40837</v>
      </c>
      <c r="O153" s="52">
        <v>0</v>
      </c>
      <c r="P153" s="52" t="s">
        <v>65</v>
      </c>
      <c r="Q153" s="52">
        <v>163</v>
      </c>
      <c r="R153" s="52" t="s">
        <v>91</v>
      </c>
      <c r="S153" s="52">
        <v>-12785.881566976401</v>
      </c>
      <c r="T153" s="52" t="s">
        <v>67</v>
      </c>
      <c r="U153" s="52" t="s">
        <v>68</v>
      </c>
      <c r="V153" s="52" t="s">
        <v>14</v>
      </c>
      <c r="W153" s="52" t="s">
        <v>16</v>
      </c>
      <c r="X153" s="42">
        <f t="shared" si="13"/>
        <v>0</v>
      </c>
    </row>
    <row r="154" spans="8:24" x14ac:dyDescent="0.25">
      <c r="H154" s="17">
        <v>40840</v>
      </c>
      <c r="I154" s="18" t="s">
        <v>16</v>
      </c>
      <c r="J154" s="18" t="str">
        <f t="shared" si="10"/>
        <v>USD</v>
      </c>
      <c r="K154" s="18" t="str">
        <f t="shared" si="11"/>
        <v>40840USD</v>
      </c>
      <c r="L154" s="22">
        <v>6374.9999999998527</v>
      </c>
      <c r="M154" s="47">
        <f t="shared" si="12"/>
        <v>4609.0446338235752</v>
      </c>
      <c r="N154" s="53">
        <v>40840</v>
      </c>
      <c r="O154" s="52">
        <v>0</v>
      </c>
      <c r="P154" s="52" t="s">
        <v>65</v>
      </c>
      <c r="Q154" s="52">
        <v>163</v>
      </c>
      <c r="R154" s="52" t="s">
        <v>91</v>
      </c>
      <c r="S154" s="52">
        <v>4609.0446338236798</v>
      </c>
      <c r="T154" s="52" t="s">
        <v>67</v>
      </c>
      <c r="U154" s="52" t="s">
        <v>68</v>
      </c>
      <c r="V154" s="52" t="s">
        <v>14</v>
      </c>
      <c r="W154" s="52" t="s">
        <v>16</v>
      </c>
      <c r="X154" s="42">
        <f t="shared" si="13"/>
        <v>0</v>
      </c>
    </row>
    <row r="155" spans="8:24" x14ac:dyDescent="0.25">
      <c r="H155" s="19">
        <v>40841</v>
      </c>
      <c r="I155" s="20" t="s">
        <v>16</v>
      </c>
      <c r="J155" s="18" t="str">
        <f t="shared" si="10"/>
        <v>USD</v>
      </c>
      <c r="K155" s="18" t="str">
        <f t="shared" si="11"/>
        <v>40841USD</v>
      </c>
      <c r="L155" s="23">
        <v>-10874.999999999913</v>
      </c>
      <c r="M155" s="47">
        <f t="shared" si="12"/>
        <v>-7813.7629330225027</v>
      </c>
      <c r="N155" s="53">
        <v>40841</v>
      </c>
      <c r="O155" s="52">
        <v>0</v>
      </c>
      <c r="P155" s="52" t="s">
        <v>65</v>
      </c>
      <c r="Q155" s="52">
        <v>163</v>
      </c>
      <c r="R155" s="52" t="s">
        <v>91</v>
      </c>
      <c r="S155" s="52">
        <v>-7813.76293302257</v>
      </c>
      <c r="T155" s="52" t="s">
        <v>67</v>
      </c>
      <c r="U155" s="52" t="s">
        <v>68</v>
      </c>
      <c r="V155" s="52" t="s">
        <v>14</v>
      </c>
      <c r="W155" s="52" t="s">
        <v>16</v>
      </c>
      <c r="X155" s="42">
        <f t="shared" si="13"/>
        <v>0</v>
      </c>
    </row>
    <row r="156" spans="8:24" x14ac:dyDescent="0.25">
      <c r="H156" s="17">
        <v>40842</v>
      </c>
      <c r="I156" s="18" t="s">
        <v>16</v>
      </c>
      <c r="J156" s="18" t="str">
        <f t="shared" si="10"/>
        <v>USD</v>
      </c>
      <c r="K156" s="18" t="str">
        <f t="shared" si="11"/>
        <v>40842USD</v>
      </c>
      <c r="L156" s="22">
        <v>-5124.9999999999909</v>
      </c>
      <c r="M156" s="47">
        <f t="shared" si="12"/>
        <v>-3671.400722510311</v>
      </c>
      <c r="N156" s="53">
        <v>40842</v>
      </c>
      <c r="O156" s="52">
        <v>0</v>
      </c>
      <c r="P156" s="52" t="s">
        <v>65</v>
      </c>
      <c r="Q156" s="52">
        <v>163</v>
      </c>
      <c r="R156" s="52" t="s">
        <v>91</v>
      </c>
      <c r="S156" s="52">
        <v>-3671.4007225103201</v>
      </c>
      <c r="T156" s="52" t="s">
        <v>67</v>
      </c>
      <c r="U156" s="52" t="s">
        <v>68</v>
      </c>
      <c r="V156" s="52" t="s">
        <v>14</v>
      </c>
      <c r="W156" s="52" t="s">
        <v>16</v>
      </c>
      <c r="X156" s="42">
        <f t="shared" si="13"/>
        <v>0</v>
      </c>
    </row>
    <row r="157" spans="8:24" x14ac:dyDescent="0.25">
      <c r="H157" s="19">
        <v>40843</v>
      </c>
      <c r="I157" s="20" t="s">
        <v>16</v>
      </c>
      <c r="J157" s="18" t="str">
        <f t="shared" si="10"/>
        <v>USD</v>
      </c>
      <c r="K157" s="18" t="str">
        <f t="shared" si="11"/>
        <v>40843USD</v>
      </c>
      <c r="L157" s="23">
        <v>-22625.000000000007</v>
      </c>
      <c r="M157" s="47">
        <f t="shared" si="12"/>
        <v>-16000.254260989721</v>
      </c>
      <c r="N157" s="53">
        <v>40843</v>
      </c>
      <c r="O157" s="52">
        <v>0</v>
      </c>
      <c r="P157" s="52" t="s">
        <v>65</v>
      </c>
      <c r="Q157" s="52">
        <v>163</v>
      </c>
      <c r="R157" s="52" t="s">
        <v>91</v>
      </c>
      <c r="S157" s="52">
        <v>-16000.254260989699</v>
      </c>
      <c r="T157" s="52" t="s">
        <v>67</v>
      </c>
      <c r="U157" s="52" t="s">
        <v>68</v>
      </c>
      <c r="V157" s="52" t="s">
        <v>14</v>
      </c>
      <c r="W157" s="52" t="s">
        <v>16</v>
      </c>
      <c r="X157" s="42">
        <f t="shared" si="13"/>
        <v>0</v>
      </c>
    </row>
    <row r="158" spans="8:24" x14ac:dyDescent="0.25">
      <c r="H158" s="17">
        <v>40844</v>
      </c>
      <c r="I158" s="18" t="s">
        <v>16</v>
      </c>
      <c r="J158" s="18" t="str">
        <f t="shared" si="10"/>
        <v>USD</v>
      </c>
      <c r="K158" s="18" t="str">
        <f t="shared" si="11"/>
        <v>40844USD</v>
      </c>
      <c r="L158" s="22">
        <v>-1875.0000000000709</v>
      </c>
      <c r="M158" s="47">
        <f t="shared" si="12"/>
        <v>-1324.6389751916179</v>
      </c>
      <c r="N158" s="53">
        <v>40844</v>
      </c>
      <c r="O158" s="52">
        <v>0</v>
      </c>
      <c r="P158" s="52" t="s">
        <v>65</v>
      </c>
      <c r="Q158" s="52">
        <v>163</v>
      </c>
      <c r="R158" s="52" t="s">
        <v>91</v>
      </c>
      <c r="S158" s="52">
        <v>-1324.6389751915699</v>
      </c>
      <c r="T158" s="52" t="s">
        <v>67</v>
      </c>
      <c r="U158" s="52" t="s">
        <v>68</v>
      </c>
      <c r="V158" s="52" t="s">
        <v>14</v>
      </c>
      <c r="W158" s="52" t="s">
        <v>16</v>
      </c>
      <c r="X158" s="42">
        <f t="shared" si="13"/>
        <v>0</v>
      </c>
    </row>
    <row r="159" spans="8:24" x14ac:dyDescent="0.25">
      <c r="H159" s="19">
        <v>40847</v>
      </c>
      <c r="I159" s="20" t="s">
        <v>16</v>
      </c>
      <c r="J159" s="18" t="str">
        <f t="shared" si="10"/>
        <v>USD</v>
      </c>
      <c r="K159" s="18" t="str">
        <f t="shared" si="11"/>
        <v>40847USD</v>
      </c>
      <c r="L159" s="23">
        <v>19375.000000000087</v>
      </c>
      <c r="M159" s="47">
        <f t="shared" si="12"/>
        <v>13839.186964387012</v>
      </c>
      <c r="N159" s="53">
        <v>40847</v>
      </c>
      <c r="O159" s="52">
        <v>0</v>
      </c>
      <c r="P159" s="52" t="s">
        <v>65</v>
      </c>
      <c r="Q159" s="52">
        <v>163</v>
      </c>
      <c r="R159" s="52" t="s">
        <v>91</v>
      </c>
      <c r="S159" s="52">
        <v>13839.186964386899</v>
      </c>
      <c r="T159" s="52" t="s">
        <v>67</v>
      </c>
      <c r="U159" s="52" t="s">
        <v>68</v>
      </c>
      <c r="V159" s="52" t="s">
        <v>14</v>
      </c>
      <c r="W159" s="52" t="s">
        <v>16</v>
      </c>
      <c r="X159" s="42">
        <f t="shared" si="13"/>
        <v>0</v>
      </c>
    </row>
    <row r="160" spans="8:24" x14ac:dyDescent="0.25">
      <c r="H160" s="17">
        <v>40848</v>
      </c>
      <c r="I160" s="18" t="s">
        <v>16</v>
      </c>
      <c r="J160" s="18" t="str">
        <f t="shared" si="10"/>
        <v>USD</v>
      </c>
      <c r="K160" s="18" t="str">
        <f t="shared" si="11"/>
        <v>40848USD</v>
      </c>
      <c r="L160" s="22">
        <v>40374.999999999993</v>
      </c>
      <c r="M160" s="47">
        <f t="shared" si="12"/>
        <v>29520.363068426384</v>
      </c>
      <c r="N160" s="53">
        <v>40848</v>
      </c>
      <c r="O160" s="52">
        <v>0</v>
      </c>
      <c r="P160" s="52" t="s">
        <v>65</v>
      </c>
      <c r="Q160" s="52">
        <v>163</v>
      </c>
      <c r="R160" s="52" t="s">
        <v>91</v>
      </c>
      <c r="S160" s="52">
        <v>29520.363068426399</v>
      </c>
      <c r="T160" s="52" t="s">
        <v>67</v>
      </c>
      <c r="U160" s="52" t="s">
        <v>68</v>
      </c>
      <c r="V160" s="52" t="s">
        <v>14</v>
      </c>
      <c r="W160" s="52" t="s">
        <v>16</v>
      </c>
      <c r="X160" s="42">
        <f t="shared" si="13"/>
        <v>0</v>
      </c>
    </row>
    <row r="161" spans="8:24" x14ac:dyDescent="0.25">
      <c r="H161" s="19">
        <v>40849</v>
      </c>
      <c r="I161" s="20" t="s">
        <v>16</v>
      </c>
      <c r="J161" s="18" t="str">
        <f t="shared" si="10"/>
        <v>USD</v>
      </c>
      <c r="K161" s="18" t="str">
        <f t="shared" si="11"/>
        <v>40849USD</v>
      </c>
      <c r="L161" s="23">
        <v>-13499.999999999902</v>
      </c>
      <c r="M161" s="47">
        <f t="shared" si="12"/>
        <v>-9793.0406550184889</v>
      </c>
      <c r="N161" s="53">
        <v>40849</v>
      </c>
      <c r="O161" s="52">
        <v>0</v>
      </c>
      <c r="P161" s="52" t="s">
        <v>65</v>
      </c>
      <c r="Q161" s="52">
        <v>163</v>
      </c>
      <c r="R161" s="52" t="s">
        <v>91</v>
      </c>
      <c r="S161" s="52">
        <v>-9793.0406550183907</v>
      </c>
      <c r="T161" s="52" t="s">
        <v>67</v>
      </c>
      <c r="U161" s="52" t="s">
        <v>68</v>
      </c>
      <c r="V161" s="52" t="s">
        <v>14</v>
      </c>
      <c r="W161" s="52" t="s">
        <v>16</v>
      </c>
      <c r="X161" s="42">
        <f t="shared" si="13"/>
        <v>0</v>
      </c>
    </row>
    <row r="162" spans="8:24" x14ac:dyDescent="0.25">
      <c r="H162" s="17">
        <v>40850</v>
      </c>
      <c r="I162" s="18" t="s">
        <v>16</v>
      </c>
      <c r="J162" s="18" t="str">
        <f t="shared" si="10"/>
        <v>USD</v>
      </c>
      <c r="K162" s="18" t="str">
        <f t="shared" si="11"/>
        <v>40850USD</v>
      </c>
      <c r="L162" s="22">
        <v>2374.9999999997385</v>
      </c>
      <c r="M162" s="47">
        <f t="shared" si="12"/>
        <v>1725.2025146477963</v>
      </c>
      <c r="N162" s="53">
        <v>40850</v>
      </c>
      <c r="O162" s="52">
        <v>0</v>
      </c>
      <c r="P162" s="52" t="s">
        <v>65</v>
      </c>
      <c r="Q162" s="52">
        <v>163</v>
      </c>
      <c r="R162" s="52" t="s">
        <v>91</v>
      </c>
      <c r="S162" s="52">
        <v>1725.2025146476501</v>
      </c>
      <c r="T162" s="52" t="s">
        <v>67</v>
      </c>
      <c r="U162" s="52" t="s">
        <v>68</v>
      </c>
      <c r="V162" s="52" t="s">
        <v>14</v>
      </c>
      <c r="W162" s="52" t="s">
        <v>16</v>
      </c>
      <c r="X162" s="42">
        <f t="shared" si="13"/>
        <v>0</v>
      </c>
    </row>
    <row r="163" spans="8:24" x14ac:dyDescent="0.25">
      <c r="H163" s="19">
        <v>40851</v>
      </c>
      <c r="I163" s="20" t="s">
        <v>16</v>
      </c>
      <c r="J163" s="18" t="str">
        <f t="shared" si="10"/>
        <v>USD</v>
      </c>
      <c r="K163" s="18" t="str">
        <f t="shared" si="11"/>
        <v>40851USD</v>
      </c>
      <c r="L163" s="23">
        <v>4500.0000000000591</v>
      </c>
      <c r="M163" s="47">
        <f t="shared" si="12"/>
        <v>3277.6138554196118</v>
      </c>
      <c r="N163" s="53">
        <v>40851</v>
      </c>
      <c r="O163" s="52">
        <v>0</v>
      </c>
      <c r="P163" s="52" t="s">
        <v>65</v>
      </c>
      <c r="Q163" s="52">
        <v>163</v>
      </c>
      <c r="R163" s="52" t="s">
        <v>91</v>
      </c>
      <c r="S163" s="52">
        <v>3277.61385541974</v>
      </c>
      <c r="T163" s="52" t="s">
        <v>67</v>
      </c>
      <c r="U163" s="52" t="s">
        <v>68</v>
      </c>
      <c r="V163" s="52" t="s">
        <v>14</v>
      </c>
      <c r="W163" s="52" t="s">
        <v>16</v>
      </c>
      <c r="X163" s="42">
        <f t="shared" si="13"/>
        <v>0</v>
      </c>
    </row>
    <row r="164" spans="8:24" x14ac:dyDescent="0.25">
      <c r="H164" s="17">
        <v>40854</v>
      </c>
      <c r="I164" s="18" t="s">
        <v>16</v>
      </c>
      <c r="J164" s="18" t="str">
        <f t="shared" si="10"/>
        <v>USD</v>
      </c>
      <c r="K164" s="18" t="str">
        <f t="shared" si="11"/>
        <v>40854USD</v>
      </c>
      <c r="L164" s="22">
        <v>-4124.9999999998236</v>
      </c>
      <c r="M164" s="47">
        <f t="shared" si="12"/>
        <v>-2997.0574658763317</v>
      </c>
      <c r="N164" s="53">
        <v>40854</v>
      </c>
      <c r="O164" s="52">
        <v>0</v>
      </c>
      <c r="P164" s="52" t="s">
        <v>65</v>
      </c>
      <c r="Q164" s="52">
        <v>163</v>
      </c>
      <c r="R164" s="52" t="s">
        <v>91</v>
      </c>
      <c r="S164" s="52">
        <v>-2997.0574658764599</v>
      </c>
      <c r="T164" s="52" t="s">
        <v>67</v>
      </c>
      <c r="U164" s="52" t="s">
        <v>68</v>
      </c>
      <c r="V164" s="52" t="s">
        <v>14</v>
      </c>
      <c r="W164" s="52" t="s">
        <v>16</v>
      </c>
      <c r="X164" s="42">
        <f t="shared" si="13"/>
        <v>0</v>
      </c>
    </row>
    <row r="165" spans="8:24" x14ac:dyDescent="0.25">
      <c r="H165" s="19">
        <v>40855</v>
      </c>
      <c r="I165" s="20" t="s">
        <v>16</v>
      </c>
      <c r="J165" s="18" t="str">
        <f t="shared" si="10"/>
        <v>USD</v>
      </c>
      <c r="K165" s="18" t="str">
        <f t="shared" si="11"/>
        <v>40855USD</v>
      </c>
      <c r="L165" s="23">
        <v>-7875.0000000002428</v>
      </c>
      <c r="M165" s="47">
        <f t="shared" si="12"/>
        <v>-5695.7286230801628</v>
      </c>
      <c r="N165" s="53">
        <v>40855</v>
      </c>
      <c r="O165" s="52">
        <v>0</v>
      </c>
      <c r="P165" s="52" t="s">
        <v>65</v>
      </c>
      <c r="Q165" s="52">
        <v>163</v>
      </c>
      <c r="R165" s="52" t="s">
        <v>91</v>
      </c>
      <c r="S165" s="52">
        <v>-5695.7286230801501</v>
      </c>
      <c r="T165" s="52" t="s">
        <v>67</v>
      </c>
      <c r="U165" s="52" t="s">
        <v>68</v>
      </c>
      <c r="V165" s="52" t="s">
        <v>14</v>
      </c>
      <c r="W165" s="52" t="s">
        <v>16</v>
      </c>
      <c r="X165" s="42">
        <f t="shared" si="13"/>
        <v>0</v>
      </c>
    </row>
    <row r="166" spans="8:24" x14ac:dyDescent="0.25">
      <c r="H166" s="17">
        <v>40856</v>
      </c>
      <c r="I166" s="18" t="s">
        <v>16</v>
      </c>
      <c r="J166" s="18" t="str">
        <f t="shared" si="10"/>
        <v>USD</v>
      </c>
      <c r="K166" s="18" t="str">
        <f t="shared" si="11"/>
        <v>40856USD</v>
      </c>
      <c r="L166" s="22">
        <v>38375.000000000211</v>
      </c>
      <c r="M166" s="47">
        <f t="shared" si="12"/>
        <v>28385.135934383514</v>
      </c>
      <c r="N166" s="53">
        <v>40856</v>
      </c>
      <c r="O166" s="52">
        <v>0</v>
      </c>
      <c r="P166" s="52" t="s">
        <v>65</v>
      </c>
      <c r="Q166" s="52">
        <v>163</v>
      </c>
      <c r="R166" s="52" t="s">
        <v>91</v>
      </c>
      <c r="S166" s="52">
        <v>28385.135934383499</v>
      </c>
      <c r="T166" s="52" t="s">
        <v>67</v>
      </c>
      <c r="U166" s="52" t="s">
        <v>68</v>
      </c>
      <c r="V166" s="52" t="s">
        <v>14</v>
      </c>
      <c r="W166" s="52" t="s">
        <v>16</v>
      </c>
      <c r="X166" s="42">
        <f t="shared" si="13"/>
        <v>0</v>
      </c>
    </row>
    <row r="167" spans="8:24" x14ac:dyDescent="0.25">
      <c r="H167" s="19">
        <v>40857</v>
      </c>
      <c r="I167" s="20" t="s">
        <v>16</v>
      </c>
      <c r="J167" s="18" t="str">
        <f t="shared" si="10"/>
        <v>USD</v>
      </c>
      <c r="K167" s="18" t="str">
        <f t="shared" si="11"/>
        <v>40857USD</v>
      </c>
      <c r="L167" s="23">
        <v>-6875.0000000000755</v>
      </c>
      <c r="M167" s="47">
        <f t="shared" si="12"/>
        <v>-5064.9977398315223</v>
      </c>
      <c r="N167" s="53">
        <v>40857</v>
      </c>
      <c r="O167" s="52">
        <v>0</v>
      </c>
      <c r="P167" s="52" t="s">
        <v>65</v>
      </c>
      <c r="Q167" s="52">
        <v>163</v>
      </c>
      <c r="R167" s="52" t="s">
        <v>91</v>
      </c>
      <c r="S167" s="52">
        <v>-5064.9977398314704</v>
      </c>
      <c r="T167" s="52" t="s">
        <v>67</v>
      </c>
      <c r="U167" s="52" t="s">
        <v>68</v>
      </c>
      <c r="V167" s="52" t="s">
        <v>14</v>
      </c>
      <c r="W167" s="52" t="s">
        <v>16</v>
      </c>
      <c r="X167" s="42">
        <f t="shared" si="13"/>
        <v>0</v>
      </c>
    </row>
    <row r="168" spans="8:24" x14ac:dyDescent="0.25">
      <c r="H168" s="17">
        <v>40858</v>
      </c>
      <c r="I168" s="18" t="s">
        <v>16</v>
      </c>
      <c r="J168" s="18" t="str">
        <f t="shared" si="10"/>
        <v>USD</v>
      </c>
      <c r="K168" s="18" t="str">
        <f t="shared" si="11"/>
        <v>40858USD</v>
      </c>
      <c r="L168" s="22">
        <v>-14125.000000000109</v>
      </c>
      <c r="M168" s="47">
        <f t="shared" si="12"/>
        <v>-10320.011482832273</v>
      </c>
      <c r="N168" s="53">
        <v>40858</v>
      </c>
      <c r="O168" s="52">
        <v>0</v>
      </c>
      <c r="P168" s="52" t="s">
        <v>65</v>
      </c>
      <c r="Q168" s="52">
        <v>163</v>
      </c>
      <c r="R168" s="52" t="s">
        <v>91</v>
      </c>
      <c r="S168" s="52">
        <v>-10320.0114828322</v>
      </c>
      <c r="T168" s="52" t="s">
        <v>67</v>
      </c>
      <c r="U168" s="52" t="s">
        <v>68</v>
      </c>
      <c r="V168" s="52" t="s">
        <v>14</v>
      </c>
      <c r="W168" s="52" t="s">
        <v>16</v>
      </c>
      <c r="X168" s="42">
        <f t="shared" si="13"/>
        <v>0</v>
      </c>
    </row>
    <row r="169" spans="8:24" x14ac:dyDescent="0.25">
      <c r="H169" s="19">
        <v>40861</v>
      </c>
      <c r="I169" s="20" t="s">
        <v>16</v>
      </c>
      <c r="J169" s="18" t="str">
        <f t="shared" si="10"/>
        <v>USD</v>
      </c>
      <c r="K169" s="18" t="str">
        <f t="shared" si="11"/>
        <v>40861USD</v>
      </c>
      <c r="L169" s="23">
        <v>5750.0000000001992</v>
      </c>
      <c r="M169" s="47">
        <f t="shared" si="12"/>
        <v>4215.2644943344148</v>
      </c>
      <c r="N169" s="53">
        <v>40861</v>
      </c>
      <c r="O169" s="52">
        <v>0</v>
      </c>
      <c r="P169" s="52" t="s">
        <v>69</v>
      </c>
      <c r="Q169" s="52">
        <v>163</v>
      </c>
      <c r="R169" s="52" t="s">
        <v>91</v>
      </c>
      <c r="S169" s="52">
        <v>4215.2644943342702</v>
      </c>
      <c r="T169" s="52" t="s">
        <v>67</v>
      </c>
      <c r="U169" s="52" t="s">
        <v>68</v>
      </c>
      <c r="V169" s="52" t="s">
        <v>14</v>
      </c>
      <c r="W169" s="52" t="s">
        <v>16</v>
      </c>
      <c r="X169" s="42">
        <f t="shared" si="13"/>
        <v>0</v>
      </c>
    </row>
    <row r="170" spans="8:24" x14ac:dyDescent="0.25">
      <c r="H170" s="17">
        <v>40833</v>
      </c>
      <c r="I170" s="18" t="s">
        <v>17</v>
      </c>
      <c r="J170" s="18" t="str">
        <f t="shared" si="10"/>
        <v>USD</v>
      </c>
      <c r="K170" s="18" t="str">
        <f t="shared" si="11"/>
        <v>40833USD</v>
      </c>
      <c r="L170" s="22">
        <v>-42124.999999999804</v>
      </c>
      <c r="M170" s="47">
        <f t="shared" si="12"/>
        <v>-30549.602802121233</v>
      </c>
      <c r="N170" s="53">
        <v>40833</v>
      </c>
      <c r="O170" s="52">
        <v>0</v>
      </c>
      <c r="P170" s="52" t="s">
        <v>65</v>
      </c>
      <c r="Q170" s="52">
        <v>163</v>
      </c>
      <c r="R170" s="52" t="s">
        <v>91</v>
      </c>
      <c r="S170" s="52">
        <v>-30549.602802121401</v>
      </c>
      <c r="T170" s="52" t="s">
        <v>67</v>
      </c>
      <c r="U170" s="52" t="s">
        <v>68</v>
      </c>
      <c r="V170" s="52" t="s">
        <v>14</v>
      </c>
      <c r="W170" s="52" t="s">
        <v>17</v>
      </c>
      <c r="X170" s="42">
        <f t="shared" si="13"/>
        <v>0</v>
      </c>
    </row>
    <row r="171" spans="8:24" x14ac:dyDescent="0.25">
      <c r="H171" s="19">
        <v>40834</v>
      </c>
      <c r="I171" s="20" t="s">
        <v>17</v>
      </c>
      <c r="J171" s="18" t="str">
        <f t="shared" si="10"/>
        <v>USD</v>
      </c>
      <c r="K171" s="18" t="str">
        <f t="shared" si="11"/>
        <v>40834USD</v>
      </c>
      <c r="L171" s="23">
        <v>-11375.000000000135</v>
      </c>
      <c r="M171" s="47">
        <f t="shared" si="12"/>
        <v>-8304.1318010180603</v>
      </c>
      <c r="N171" s="53">
        <v>40834</v>
      </c>
      <c r="O171" s="52">
        <v>0</v>
      </c>
      <c r="P171" s="52" t="s">
        <v>65</v>
      </c>
      <c r="Q171" s="52">
        <v>163</v>
      </c>
      <c r="R171" s="52" t="s">
        <v>91</v>
      </c>
      <c r="S171" s="52">
        <v>-8304.1318010179602</v>
      </c>
      <c r="T171" s="52" t="s">
        <v>67</v>
      </c>
      <c r="U171" s="52" t="s">
        <v>68</v>
      </c>
      <c r="V171" s="52" t="s">
        <v>14</v>
      </c>
      <c r="W171" s="52" t="s">
        <v>17</v>
      </c>
      <c r="X171" s="42">
        <f t="shared" si="13"/>
        <v>0</v>
      </c>
    </row>
    <row r="172" spans="8:24" x14ac:dyDescent="0.25">
      <c r="H172" s="17">
        <v>40835</v>
      </c>
      <c r="I172" s="18" t="s">
        <v>17</v>
      </c>
      <c r="J172" s="18" t="str">
        <f t="shared" si="10"/>
        <v>USD</v>
      </c>
      <c r="K172" s="18" t="str">
        <f t="shared" si="11"/>
        <v>40835USD</v>
      </c>
      <c r="L172" s="22">
        <v>14000.000000000124</v>
      </c>
      <c r="M172" s="47">
        <f t="shared" si="12"/>
        <v>10137.214506891591</v>
      </c>
      <c r="N172" s="53">
        <v>40835</v>
      </c>
      <c r="O172" s="52">
        <v>0</v>
      </c>
      <c r="P172" s="52" t="s">
        <v>65</v>
      </c>
      <c r="Q172" s="52">
        <v>163</v>
      </c>
      <c r="R172" s="52" t="s">
        <v>91</v>
      </c>
      <c r="S172" s="52">
        <v>10137.2145068915</v>
      </c>
      <c r="T172" s="52" t="s">
        <v>67</v>
      </c>
      <c r="U172" s="52" t="s">
        <v>68</v>
      </c>
      <c r="V172" s="52" t="s">
        <v>14</v>
      </c>
      <c r="W172" s="52" t="s">
        <v>17</v>
      </c>
      <c r="X172" s="42">
        <f t="shared" si="13"/>
        <v>0</v>
      </c>
    </row>
    <row r="173" spans="8:24" x14ac:dyDescent="0.25">
      <c r="H173" s="19">
        <v>40836</v>
      </c>
      <c r="I173" s="20" t="s">
        <v>17</v>
      </c>
      <c r="J173" s="18" t="str">
        <f t="shared" si="10"/>
        <v>USD</v>
      </c>
      <c r="K173" s="18" t="str">
        <f t="shared" si="11"/>
        <v>40836USD</v>
      </c>
      <c r="L173" s="23">
        <v>-8750.0000000001473</v>
      </c>
      <c r="M173" s="47">
        <f t="shared" si="12"/>
        <v>-6368.1749501817085</v>
      </c>
      <c r="N173" s="53">
        <v>40836</v>
      </c>
      <c r="O173" s="52">
        <v>0</v>
      </c>
      <c r="P173" s="52" t="s">
        <v>65</v>
      </c>
      <c r="Q173" s="52">
        <v>163</v>
      </c>
      <c r="R173" s="52" t="s">
        <v>91</v>
      </c>
      <c r="S173" s="52">
        <v>-6368.1749501816003</v>
      </c>
      <c r="T173" s="52" t="s">
        <v>67</v>
      </c>
      <c r="U173" s="52" t="s">
        <v>68</v>
      </c>
      <c r="V173" s="52" t="s">
        <v>14</v>
      </c>
      <c r="W173" s="52" t="s">
        <v>17</v>
      </c>
      <c r="X173" s="42">
        <f t="shared" si="13"/>
        <v>0</v>
      </c>
    </row>
    <row r="174" spans="8:24" x14ac:dyDescent="0.25">
      <c r="H174" s="17">
        <v>40837</v>
      </c>
      <c r="I174" s="18" t="s">
        <v>17</v>
      </c>
      <c r="J174" s="18" t="str">
        <f t="shared" si="10"/>
        <v>USD</v>
      </c>
      <c r="K174" s="18" t="str">
        <f t="shared" si="11"/>
        <v>40837USD</v>
      </c>
      <c r="L174" s="22">
        <v>17749.999999999989</v>
      </c>
      <c r="M174" s="47">
        <f t="shared" si="12"/>
        <v>12785.881566976377</v>
      </c>
      <c r="N174" s="53">
        <v>40837</v>
      </c>
      <c r="O174" s="52">
        <v>0</v>
      </c>
      <c r="P174" s="52" t="s">
        <v>65</v>
      </c>
      <c r="Q174" s="52">
        <v>163</v>
      </c>
      <c r="R174" s="52" t="s">
        <v>91</v>
      </c>
      <c r="S174" s="52">
        <v>12785.881566976401</v>
      </c>
      <c r="T174" s="52" t="s">
        <v>67</v>
      </c>
      <c r="U174" s="52" t="s">
        <v>68</v>
      </c>
      <c r="V174" s="52" t="s">
        <v>14</v>
      </c>
      <c r="W174" s="52" t="s">
        <v>17</v>
      </c>
      <c r="X174" s="42">
        <f t="shared" si="13"/>
        <v>0</v>
      </c>
    </row>
    <row r="175" spans="8:24" x14ac:dyDescent="0.25">
      <c r="H175" s="19">
        <v>40840</v>
      </c>
      <c r="I175" s="20" t="s">
        <v>17</v>
      </c>
      <c r="J175" s="18" t="str">
        <f t="shared" si="10"/>
        <v>USD</v>
      </c>
      <c r="K175" s="18" t="str">
        <f t="shared" si="11"/>
        <v>40840USD</v>
      </c>
      <c r="L175" s="23">
        <v>-6374.9999999998527</v>
      </c>
      <c r="M175" s="47">
        <f t="shared" si="12"/>
        <v>-4609.0446338235752</v>
      </c>
      <c r="N175" s="53">
        <v>40840</v>
      </c>
      <c r="O175" s="52">
        <v>0</v>
      </c>
      <c r="P175" s="52" t="s">
        <v>65</v>
      </c>
      <c r="Q175" s="52">
        <v>163</v>
      </c>
      <c r="R175" s="52" t="s">
        <v>91</v>
      </c>
      <c r="S175" s="52">
        <v>-4609.0446338236798</v>
      </c>
      <c r="T175" s="52" t="s">
        <v>67</v>
      </c>
      <c r="U175" s="52" t="s">
        <v>68</v>
      </c>
      <c r="V175" s="52" t="s">
        <v>14</v>
      </c>
      <c r="W175" s="52" t="s">
        <v>17</v>
      </c>
      <c r="X175" s="42">
        <f t="shared" si="13"/>
        <v>0</v>
      </c>
    </row>
    <row r="176" spans="8:24" x14ac:dyDescent="0.25">
      <c r="H176" s="17">
        <v>40841</v>
      </c>
      <c r="I176" s="18" t="s">
        <v>17</v>
      </c>
      <c r="J176" s="18" t="str">
        <f t="shared" si="10"/>
        <v>USD</v>
      </c>
      <c r="K176" s="18" t="str">
        <f t="shared" si="11"/>
        <v>40841USD</v>
      </c>
      <c r="L176" s="22">
        <v>10874.999999999913</v>
      </c>
      <c r="M176" s="47">
        <f t="shared" si="12"/>
        <v>7813.7629330225027</v>
      </c>
      <c r="N176" s="53">
        <v>40841</v>
      </c>
      <c r="O176" s="52">
        <v>0</v>
      </c>
      <c r="P176" s="52" t="s">
        <v>65</v>
      </c>
      <c r="Q176" s="52">
        <v>163</v>
      </c>
      <c r="R176" s="52" t="s">
        <v>91</v>
      </c>
      <c r="S176" s="52">
        <v>7813.76293302257</v>
      </c>
      <c r="T176" s="52" t="s">
        <v>67</v>
      </c>
      <c r="U176" s="52" t="s">
        <v>68</v>
      </c>
      <c r="V176" s="52" t="s">
        <v>14</v>
      </c>
      <c r="W176" s="52" t="s">
        <v>17</v>
      </c>
      <c r="X176" s="42">
        <f t="shared" si="13"/>
        <v>0</v>
      </c>
    </row>
    <row r="177" spans="8:24" x14ac:dyDescent="0.25">
      <c r="H177" s="19">
        <v>40842</v>
      </c>
      <c r="I177" s="20" t="s">
        <v>17</v>
      </c>
      <c r="J177" s="18" t="str">
        <f t="shared" si="10"/>
        <v>USD</v>
      </c>
      <c r="K177" s="18" t="str">
        <f t="shared" si="11"/>
        <v>40842USD</v>
      </c>
      <c r="L177" s="23">
        <v>5124.9999999999909</v>
      </c>
      <c r="M177" s="47">
        <f t="shared" si="12"/>
        <v>3671.400722510311</v>
      </c>
      <c r="N177" s="53">
        <v>40842</v>
      </c>
      <c r="O177" s="52">
        <v>0</v>
      </c>
      <c r="P177" s="52" t="s">
        <v>65</v>
      </c>
      <c r="Q177" s="52">
        <v>163</v>
      </c>
      <c r="R177" s="52" t="s">
        <v>91</v>
      </c>
      <c r="S177" s="52">
        <v>3671.4007225103201</v>
      </c>
      <c r="T177" s="52" t="s">
        <v>67</v>
      </c>
      <c r="U177" s="52" t="s">
        <v>68</v>
      </c>
      <c r="V177" s="52" t="s">
        <v>14</v>
      </c>
      <c r="W177" s="52" t="s">
        <v>17</v>
      </c>
      <c r="X177" s="42">
        <f t="shared" si="13"/>
        <v>0</v>
      </c>
    </row>
    <row r="178" spans="8:24" x14ac:dyDescent="0.25">
      <c r="H178" s="17">
        <v>40843</v>
      </c>
      <c r="I178" s="18" t="s">
        <v>17</v>
      </c>
      <c r="J178" s="18" t="str">
        <f t="shared" si="10"/>
        <v>USD</v>
      </c>
      <c r="K178" s="18" t="str">
        <f t="shared" si="11"/>
        <v>40843USD</v>
      </c>
      <c r="L178" s="22">
        <v>22625.000000000007</v>
      </c>
      <c r="M178" s="47">
        <f t="shared" si="12"/>
        <v>16000.254260989721</v>
      </c>
      <c r="N178" s="53">
        <v>40843</v>
      </c>
      <c r="O178" s="52">
        <v>0</v>
      </c>
      <c r="P178" s="52" t="s">
        <v>65</v>
      </c>
      <c r="Q178" s="52">
        <v>163</v>
      </c>
      <c r="R178" s="52" t="s">
        <v>91</v>
      </c>
      <c r="S178" s="52">
        <v>16000.254260989699</v>
      </c>
      <c r="T178" s="52" t="s">
        <v>67</v>
      </c>
      <c r="U178" s="52" t="s">
        <v>68</v>
      </c>
      <c r="V178" s="52" t="s">
        <v>14</v>
      </c>
      <c r="W178" s="52" t="s">
        <v>17</v>
      </c>
      <c r="X178" s="42">
        <f t="shared" si="13"/>
        <v>0</v>
      </c>
    </row>
    <row r="179" spans="8:24" x14ac:dyDescent="0.25">
      <c r="H179" s="19">
        <v>40844</v>
      </c>
      <c r="I179" s="20" t="s">
        <v>17</v>
      </c>
      <c r="J179" s="18" t="str">
        <f t="shared" si="10"/>
        <v>USD</v>
      </c>
      <c r="K179" s="18" t="str">
        <f t="shared" si="11"/>
        <v>40844USD</v>
      </c>
      <c r="L179" s="23">
        <v>1875.0000000000709</v>
      </c>
      <c r="M179" s="47">
        <f t="shared" si="12"/>
        <v>1324.6389751916179</v>
      </c>
      <c r="N179" s="53">
        <v>40844</v>
      </c>
      <c r="O179" s="52">
        <v>0</v>
      </c>
      <c r="P179" s="52" t="s">
        <v>65</v>
      </c>
      <c r="Q179" s="52">
        <v>163</v>
      </c>
      <c r="R179" s="52" t="s">
        <v>91</v>
      </c>
      <c r="S179" s="52">
        <v>1324.6389751915699</v>
      </c>
      <c r="T179" s="52" t="s">
        <v>67</v>
      </c>
      <c r="U179" s="52" t="s">
        <v>68</v>
      </c>
      <c r="V179" s="52" t="s">
        <v>14</v>
      </c>
      <c r="W179" s="52" t="s">
        <v>17</v>
      </c>
      <c r="X179" s="42">
        <f t="shared" si="13"/>
        <v>0</v>
      </c>
    </row>
    <row r="180" spans="8:24" x14ac:dyDescent="0.25">
      <c r="H180" s="17">
        <v>40847</v>
      </c>
      <c r="I180" s="18" t="s">
        <v>17</v>
      </c>
      <c r="J180" s="18" t="str">
        <f t="shared" si="10"/>
        <v>USD</v>
      </c>
      <c r="K180" s="18" t="str">
        <f t="shared" si="11"/>
        <v>40847USD</v>
      </c>
      <c r="L180" s="22">
        <v>-19375.000000000087</v>
      </c>
      <c r="M180" s="47">
        <f t="shared" si="12"/>
        <v>-13839.186964387012</v>
      </c>
      <c r="N180" s="53">
        <v>40847</v>
      </c>
      <c r="O180" s="52">
        <v>0</v>
      </c>
      <c r="P180" s="52" t="s">
        <v>65</v>
      </c>
      <c r="Q180" s="52">
        <v>163</v>
      </c>
      <c r="R180" s="52" t="s">
        <v>91</v>
      </c>
      <c r="S180" s="52">
        <v>-13839.186964386899</v>
      </c>
      <c r="T180" s="52" t="s">
        <v>67</v>
      </c>
      <c r="U180" s="52" t="s">
        <v>68</v>
      </c>
      <c r="V180" s="52" t="s">
        <v>14</v>
      </c>
      <c r="W180" s="52" t="s">
        <v>17</v>
      </c>
      <c r="X180" s="42">
        <f t="shared" si="13"/>
        <v>0</v>
      </c>
    </row>
    <row r="181" spans="8:24" x14ac:dyDescent="0.25">
      <c r="H181" s="19">
        <v>40848</v>
      </c>
      <c r="I181" s="20" t="s">
        <v>17</v>
      </c>
      <c r="J181" s="18" t="str">
        <f t="shared" si="10"/>
        <v>USD</v>
      </c>
      <c r="K181" s="18" t="str">
        <f t="shared" si="11"/>
        <v>40848USD</v>
      </c>
      <c r="L181" s="23">
        <v>-40374.999999999993</v>
      </c>
      <c r="M181" s="47">
        <f t="shared" si="12"/>
        <v>-29520.363068426384</v>
      </c>
      <c r="N181" s="53">
        <v>40848</v>
      </c>
      <c r="O181" s="52">
        <v>0</v>
      </c>
      <c r="P181" s="52" t="s">
        <v>65</v>
      </c>
      <c r="Q181" s="52">
        <v>163</v>
      </c>
      <c r="R181" s="52" t="s">
        <v>91</v>
      </c>
      <c r="S181" s="52">
        <v>-29520.363068426399</v>
      </c>
      <c r="T181" s="52" t="s">
        <v>67</v>
      </c>
      <c r="U181" s="52" t="s">
        <v>68</v>
      </c>
      <c r="V181" s="52" t="s">
        <v>14</v>
      </c>
      <c r="W181" s="52" t="s">
        <v>17</v>
      </c>
      <c r="X181" s="42">
        <f t="shared" si="13"/>
        <v>0</v>
      </c>
    </row>
    <row r="182" spans="8:24" x14ac:dyDescent="0.25">
      <c r="H182" s="17">
        <v>40849</v>
      </c>
      <c r="I182" s="18" t="s">
        <v>17</v>
      </c>
      <c r="J182" s="18" t="str">
        <f t="shared" si="10"/>
        <v>USD</v>
      </c>
      <c r="K182" s="18" t="str">
        <f t="shared" si="11"/>
        <v>40849USD</v>
      </c>
      <c r="L182" s="22">
        <v>13499.999999999902</v>
      </c>
      <c r="M182" s="47">
        <f t="shared" si="12"/>
        <v>9793.0406550184889</v>
      </c>
      <c r="N182" s="53">
        <v>40849</v>
      </c>
      <c r="O182" s="52">
        <v>0</v>
      </c>
      <c r="P182" s="52" t="s">
        <v>65</v>
      </c>
      <c r="Q182" s="52">
        <v>163</v>
      </c>
      <c r="R182" s="52" t="s">
        <v>91</v>
      </c>
      <c r="S182" s="52">
        <v>9793.0406550183907</v>
      </c>
      <c r="T182" s="52" t="s">
        <v>67</v>
      </c>
      <c r="U182" s="52" t="s">
        <v>68</v>
      </c>
      <c r="V182" s="52" t="s">
        <v>14</v>
      </c>
      <c r="W182" s="52" t="s">
        <v>17</v>
      </c>
      <c r="X182" s="42">
        <f t="shared" si="13"/>
        <v>0</v>
      </c>
    </row>
    <row r="183" spans="8:24" x14ac:dyDescent="0.25">
      <c r="H183" s="19">
        <v>40850</v>
      </c>
      <c r="I183" s="20" t="s">
        <v>17</v>
      </c>
      <c r="J183" s="18" t="str">
        <f t="shared" si="10"/>
        <v>USD</v>
      </c>
      <c r="K183" s="18" t="str">
        <f t="shared" si="11"/>
        <v>40850USD</v>
      </c>
      <c r="L183" s="23">
        <v>-2374.9999999997385</v>
      </c>
      <c r="M183" s="47">
        <f t="shared" si="12"/>
        <v>-1725.2025146477963</v>
      </c>
      <c r="N183" s="53">
        <v>40850</v>
      </c>
      <c r="O183" s="52">
        <v>0</v>
      </c>
      <c r="P183" s="52" t="s">
        <v>65</v>
      </c>
      <c r="Q183" s="52">
        <v>163</v>
      </c>
      <c r="R183" s="52" t="s">
        <v>91</v>
      </c>
      <c r="S183" s="52">
        <v>-1725.2025146476501</v>
      </c>
      <c r="T183" s="52" t="s">
        <v>67</v>
      </c>
      <c r="U183" s="52" t="s">
        <v>68</v>
      </c>
      <c r="V183" s="52" t="s">
        <v>14</v>
      </c>
      <c r="W183" s="52" t="s">
        <v>17</v>
      </c>
      <c r="X183" s="42">
        <f t="shared" si="13"/>
        <v>0</v>
      </c>
    </row>
    <row r="184" spans="8:24" x14ac:dyDescent="0.25">
      <c r="H184" s="17">
        <v>40851</v>
      </c>
      <c r="I184" s="18" t="s">
        <v>17</v>
      </c>
      <c r="J184" s="18" t="str">
        <f t="shared" si="10"/>
        <v>USD</v>
      </c>
      <c r="K184" s="18" t="str">
        <f t="shared" si="11"/>
        <v>40851USD</v>
      </c>
      <c r="L184" s="22">
        <v>-4500.0000000000591</v>
      </c>
      <c r="M184" s="47">
        <f t="shared" si="12"/>
        <v>-3277.6138554196118</v>
      </c>
      <c r="N184" s="53">
        <v>40851</v>
      </c>
      <c r="O184" s="52">
        <v>0</v>
      </c>
      <c r="P184" s="52" t="s">
        <v>65</v>
      </c>
      <c r="Q184" s="52">
        <v>163</v>
      </c>
      <c r="R184" s="52" t="s">
        <v>91</v>
      </c>
      <c r="S184" s="52">
        <v>-3277.61385541974</v>
      </c>
      <c r="T184" s="52" t="s">
        <v>67</v>
      </c>
      <c r="U184" s="52" t="s">
        <v>68</v>
      </c>
      <c r="V184" s="52" t="s">
        <v>14</v>
      </c>
      <c r="W184" s="52" t="s">
        <v>17</v>
      </c>
      <c r="X184" s="42">
        <f t="shared" si="13"/>
        <v>0</v>
      </c>
    </row>
    <row r="185" spans="8:24" x14ac:dyDescent="0.25">
      <c r="H185" s="19">
        <v>40854</v>
      </c>
      <c r="I185" s="20" t="s">
        <v>17</v>
      </c>
      <c r="J185" s="18" t="str">
        <f t="shared" si="10"/>
        <v>USD</v>
      </c>
      <c r="K185" s="18" t="str">
        <f t="shared" si="11"/>
        <v>40854USD</v>
      </c>
      <c r="L185" s="23">
        <v>4124.9999999998236</v>
      </c>
      <c r="M185" s="47">
        <f t="shared" si="12"/>
        <v>2997.0574658763317</v>
      </c>
      <c r="N185" s="53">
        <v>40854</v>
      </c>
      <c r="O185" s="52">
        <v>0</v>
      </c>
      <c r="P185" s="52" t="s">
        <v>65</v>
      </c>
      <c r="Q185" s="52">
        <v>163</v>
      </c>
      <c r="R185" s="52" t="s">
        <v>91</v>
      </c>
      <c r="S185" s="52">
        <v>2997.0574658764599</v>
      </c>
      <c r="T185" s="52" t="s">
        <v>67</v>
      </c>
      <c r="U185" s="52" t="s">
        <v>68</v>
      </c>
      <c r="V185" s="52" t="s">
        <v>14</v>
      </c>
      <c r="W185" s="52" t="s">
        <v>17</v>
      </c>
      <c r="X185" s="42">
        <f t="shared" si="13"/>
        <v>0</v>
      </c>
    </row>
    <row r="186" spans="8:24" x14ac:dyDescent="0.25">
      <c r="H186" s="17">
        <v>40855</v>
      </c>
      <c r="I186" s="18" t="s">
        <v>17</v>
      </c>
      <c r="J186" s="18" t="str">
        <f t="shared" si="10"/>
        <v>USD</v>
      </c>
      <c r="K186" s="18" t="str">
        <f t="shared" si="11"/>
        <v>40855USD</v>
      </c>
      <c r="L186" s="22">
        <v>7875.0000000002428</v>
      </c>
      <c r="M186" s="47">
        <f t="shared" si="12"/>
        <v>5695.7286230801628</v>
      </c>
      <c r="N186" s="53">
        <v>40855</v>
      </c>
      <c r="O186" s="52">
        <v>0</v>
      </c>
      <c r="P186" s="52" t="s">
        <v>65</v>
      </c>
      <c r="Q186" s="52">
        <v>163</v>
      </c>
      <c r="R186" s="52" t="s">
        <v>91</v>
      </c>
      <c r="S186" s="52">
        <v>5695.7286230801501</v>
      </c>
      <c r="T186" s="52" t="s">
        <v>67</v>
      </c>
      <c r="U186" s="52" t="s">
        <v>68</v>
      </c>
      <c r="V186" s="52" t="s">
        <v>14</v>
      </c>
      <c r="W186" s="52" t="s">
        <v>17</v>
      </c>
      <c r="X186" s="42">
        <f t="shared" si="13"/>
        <v>0</v>
      </c>
    </row>
    <row r="187" spans="8:24" x14ac:dyDescent="0.25">
      <c r="H187" s="19">
        <v>40856</v>
      </c>
      <c r="I187" s="20" t="s">
        <v>17</v>
      </c>
      <c r="J187" s="18" t="str">
        <f t="shared" si="10"/>
        <v>USD</v>
      </c>
      <c r="K187" s="18" t="str">
        <f t="shared" si="11"/>
        <v>40856USD</v>
      </c>
      <c r="L187" s="23">
        <v>-38375.000000000211</v>
      </c>
      <c r="M187" s="47">
        <f t="shared" si="12"/>
        <v>-28385.135934383514</v>
      </c>
      <c r="N187" s="53">
        <v>40856</v>
      </c>
      <c r="O187" s="52">
        <v>0</v>
      </c>
      <c r="P187" s="52" t="s">
        <v>65</v>
      </c>
      <c r="Q187" s="52">
        <v>163</v>
      </c>
      <c r="R187" s="52" t="s">
        <v>91</v>
      </c>
      <c r="S187" s="52">
        <v>-28385.135934383499</v>
      </c>
      <c r="T187" s="52" t="s">
        <v>67</v>
      </c>
      <c r="U187" s="52" t="s">
        <v>68</v>
      </c>
      <c r="V187" s="52" t="s">
        <v>14</v>
      </c>
      <c r="W187" s="52" t="s">
        <v>17</v>
      </c>
      <c r="X187" s="42">
        <f t="shared" si="13"/>
        <v>0</v>
      </c>
    </row>
    <row r="188" spans="8:24" x14ac:dyDescent="0.25">
      <c r="H188" s="17">
        <v>40857</v>
      </c>
      <c r="I188" s="18" t="s">
        <v>17</v>
      </c>
      <c r="J188" s="18" t="str">
        <f t="shared" si="10"/>
        <v>USD</v>
      </c>
      <c r="K188" s="18" t="str">
        <f t="shared" si="11"/>
        <v>40857USD</v>
      </c>
      <c r="L188" s="22">
        <v>6875.0000000000755</v>
      </c>
      <c r="M188" s="47">
        <f t="shared" si="12"/>
        <v>5064.9977398315223</v>
      </c>
      <c r="N188" s="53">
        <v>40857</v>
      </c>
      <c r="O188" s="52">
        <v>0</v>
      </c>
      <c r="P188" s="52" t="s">
        <v>65</v>
      </c>
      <c r="Q188" s="52">
        <v>163</v>
      </c>
      <c r="R188" s="52" t="s">
        <v>91</v>
      </c>
      <c r="S188" s="52">
        <v>5064.9977398314704</v>
      </c>
      <c r="T188" s="52" t="s">
        <v>67</v>
      </c>
      <c r="U188" s="52" t="s">
        <v>68</v>
      </c>
      <c r="V188" s="52" t="s">
        <v>14</v>
      </c>
      <c r="W188" s="52" t="s">
        <v>17</v>
      </c>
      <c r="X188" s="42">
        <f t="shared" si="13"/>
        <v>0</v>
      </c>
    </row>
    <row r="189" spans="8:24" x14ac:dyDescent="0.25">
      <c r="H189" s="19">
        <v>40858</v>
      </c>
      <c r="I189" s="20" t="s">
        <v>17</v>
      </c>
      <c r="J189" s="18" t="str">
        <f t="shared" si="10"/>
        <v>USD</v>
      </c>
      <c r="K189" s="18" t="str">
        <f t="shared" si="11"/>
        <v>40858USD</v>
      </c>
      <c r="L189" s="23">
        <v>14125.000000000109</v>
      </c>
      <c r="M189" s="47">
        <f t="shared" si="12"/>
        <v>10320.011482832273</v>
      </c>
      <c r="N189" s="53">
        <v>40858</v>
      </c>
      <c r="O189" s="52">
        <v>0</v>
      </c>
      <c r="P189" s="52" t="s">
        <v>65</v>
      </c>
      <c r="Q189" s="52">
        <v>163</v>
      </c>
      <c r="R189" s="52" t="s">
        <v>91</v>
      </c>
      <c r="S189" s="52">
        <v>10320.0114828322</v>
      </c>
      <c r="T189" s="52" t="s">
        <v>67</v>
      </c>
      <c r="U189" s="52" t="s">
        <v>68</v>
      </c>
      <c r="V189" s="52" t="s">
        <v>14</v>
      </c>
      <c r="W189" s="52" t="s">
        <v>17</v>
      </c>
      <c r="X189" s="42">
        <f t="shared" si="13"/>
        <v>0</v>
      </c>
    </row>
    <row r="190" spans="8:24" x14ac:dyDescent="0.25">
      <c r="H190" s="17">
        <v>40861</v>
      </c>
      <c r="I190" s="18" t="s">
        <v>17</v>
      </c>
      <c r="J190" s="18" t="str">
        <f t="shared" si="10"/>
        <v>USD</v>
      </c>
      <c r="K190" s="18" t="str">
        <f t="shared" si="11"/>
        <v>40861USD</v>
      </c>
      <c r="L190" s="22">
        <v>-5750.0000000001992</v>
      </c>
      <c r="M190" s="47">
        <f t="shared" si="12"/>
        <v>-4215.2644943344148</v>
      </c>
      <c r="N190" s="53">
        <v>40861</v>
      </c>
      <c r="O190" s="52">
        <v>0</v>
      </c>
      <c r="P190" s="52" t="s">
        <v>69</v>
      </c>
      <c r="Q190" s="52">
        <v>163</v>
      </c>
      <c r="R190" s="52" t="s">
        <v>91</v>
      </c>
      <c r="S190" s="52">
        <v>-4215.2644943342702</v>
      </c>
      <c r="T190" s="52" t="s">
        <v>67</v>
      </c>
      <c r="U190" s="52" t="s">
        <v>68</v>
      </c>
      <c r="V190" s="52" t="s">
        <v>14</v>
      </c>
      <c r="W190" s="52" t="s">
        <v>17</v>
      </c>
      <c r="X190" s="42">
        <f t="shared" si="13"/>
        <v>0</v>
      </c>
    </row>
    <row r="191" spans="8:24" x14ac:dyDescent="0.25">
      <c r="H191" s="19">
        <v>40819</v>
      </c>
      <c r="I191" s="20" t="s">
        <v>4</v>
      </c>
      <c r="J191" s="18" t="str">
        <f t="shared" si="10"/>
        <v>USD</v>
      </c>
      <c r="K191" s="18" t="str">
        <f t="shared" si="11"/>
        <v>40819USD</v>
      </c>
      <c r="L191" s="23">
        <v>-139999.99999999985</v>
      </c>
      <c r="M191" s="47">
        <f t="shared" si="12"/>
        <v>-105077.49341881678</v>
      </c>
      <c r="N191" s="53">
        <v>40819</v>
      </c>
      <c r="O191" s="52">
        <v>0</v>
      </c>
      <c r="P191" s="52" t="s">
        <v>65</v>
      </c>
      <c r="Q191" s="52">
        <v>163</v>
      </c>
      <c r="R191" s="52" t="s">
        <v>91</v>
      </c>
      <c r="S191" s="52">
        <v>-105077.493418817</v>
      </c>
      <c r="T191" s="52" t="s">
        <v>67</v>
      </c>
      <c r="U191" s="52" t="s">
        <v>68</v>
      </c>
      <c r="V191" s="52" t="s">
        <v>3</v>
      </c>
      <c r="W191" s="52" t="s">
        <v>4</v>
      </c>
      <c r="X191" s="42">
        <f t="shared" si="13"/>
        <v>0</v>
      </c>
    </row>
    <row r="192" spans="8:24" x14ac:dyDescent="0.25">
      <c r="H192" s="17">
        <v>40820</v>
      </c>
      <c r="I192" s="18" t="s">
        <v>4</v>
      </c>
      <c r="J192" s="18" t="str">
        <f t="shared" si="10"/>
        <v>USD</v>
      </c>
      <c r="K192" s="18" t="str">
        <f t="shared" si="11"/>
        <v>40820USD</v>
      </c>
      <c r="L192" s="22">
        <v>-15249.999999999985</v>
      </c>
      <c r="M192" s="47">
        <f t="shared" si="12"/>
        <v>-11551.196715011947</v>
      </c>
      <c r="N192" s="53">
        <v>40820</v>
      </c>
      <c r="O192" s="52">
        <v>0</v>
      </c>
      <c r="P192" s="52" t="s">
        <v>65</v>
      </c>
      <c r="Q192" s="52">
        <v>163</v>
      </c>
      <c r="R192" s="52" t="s">
        <v>91</v>
      </c>
      <c r="S192" s="52">
        <v>-11551.196715012</v>
      </c>
      <c r="T192" s="52" t="s">
        <v>67</v>
      </c>
      <c r="U192" s="52" t="s">
        <v>68</v>
      </c>
      <c r="V192" s="52" t="s">
        <v>3</v>
      </c>
      <c r="W192" s="52" t="s">
        <v>4</v>
      </c>
      <c r="X192" s="42">
        <f t="shared" si="13"/>
        <v>0</v>
      </c>
    </row>
    <row r="193" spans="8:24" x14ac:dyDescent="0.25">
      <c r="H193" s="19">
        <v>40821</v>
      </c>
      <c r="I193" s="20" t="s">
        <v>4</v>
      </c>
      <c r="J193" s="18" t="str">
        <f t="shared" si="10"/>
        <v>USD</v>
      </c>
      <c r="K193" s="18" t="str">
        <f t="shared" si="11"/>
        <v>40821USD</v>
      </c>
      <c r="L193" s="23">
        <v>14500.000000000069</v>
      </c>
      <c r="M193" s="47">
        <f t="shared" si="12"/>
        <v>10887.561710598049</v>
      </c>
      <c r="N193" s="53">
        <v>40821</v>
      </c>
      <c r="O193" s="52">
        <v>0</v>
      </c>
      <c r="P193" s="52" t="s">
        <v>65</v>
      </c>
      <c r="Q193" s="52">
        <v>163</v>
      </c>
      <c r="R193" s="52" t="s">
        <v>91</v>
      </c>
      <c r="S193" s="52">
        <v>10887.5617105982</v>
      </c>
      <c r="T193" s="52" t="s">
        <v>67</v>
      </c>
      <c r="U193" s="52" t="s">
        <v>68</v>
      </c>
      <c r="V193" s="52" t="s">
        <v>3</v>
      </c>
      <c r="W193" s="52" t="s">
        <v>4</v>
      </c>
      <c r="X193" s="42">
        <f t="shared" si="13"/>
        <v>0</v>
      </c>
    </row>
    <row r="194" spans="8:24" x14ac:dyDescent="0.25">
      <c r="H194" s="17">
        <v>40822</v>
      </c>
      <c r="I194" s="18" t="s">
        <v>4</v>
      </c>
      <c r="J194" s="18" t="str">
        <f t="shared" si="10"/>
        <v>USD</v>
      </c>
      <c r="K194" s="18" t="str">
        <f t="shared" si="11"/>
        <v>40822USD</v>
      </c>
      <c r="L194" s="22">
        <v>1374.9999999998486</v>
      </c>
      <c r="M194" s="47">
        <f t="shared" si="12"/>
        <v>1031.5465727383894</v>
      </c>
      <c r="N194" s="53">
        <v>40822</v>
      </c>
      <c r="O194" s="52">
        <v>0</v>
      </c>
      <c r="P194" s="52" t="s">
        <v>65</v>
      </c>
      <c r="Q194" s="52">
        <v>163</v>
      </c>
      <c r="R194" s="52" t="s">
        <v>91</v>
      </c>
      <c r="S194" s="52">
        <v>1031.54657273833</v>
      </c>
      <c r="T194" s="52" t="s">
        <v>67</v>
      </c>
      <c r="U194" s="52" t="s">
        <v>68</v>
      </c>
      <c r="V194" s="52" t="s">
        <v>3</v>
      </c>
      <c r="W194" s="52" t="s">
        <v>4</v>
      </c>
      <c r="X194" s="42">
        <f t="shared" si="13"/>
        <v>0</v>
      </c>
    </row>
    <row r="195" spans="8:24" x14ac:dyDescent="0.25">
      <c r="H195" s="19">
        <v>40823</v>
      </c>
      <c r="I195" s="20" t="s">
        <v>4</v>
      </c>
      <c r="J195" s="18" t="str">
        <f t="shared" ref="J195:J258" si="14">MID(I195,21,3)</f>
        <v>USD</v>
      </c>
      <c r="K195" s="18" t="str">
        <f t="shared" ref="K195:K258" si="15">H195&amp;J195</f>
        <v>40823USD</v>
      </c>
      <c r="L195" s="23">
        <v>18750.000000000156</v>
      </c>
      <c r="M195" s="47">
        <f t="shared" ref="M195:M258" si="16">VLOOKUP(K195,$A$1:$D$91,4,FALSE)*L195</f>
        <v>13910.939910289319</v>
      </c>
      <c r="N195" s="53">
        <v>40823</v>
      </c>
      <c r="O195" s="52">
        <v>0</v>
      </c>
      <c r="P195" s="52" t="s">
        <v>65</v>
      </c>
      <c r="Q195" s="52">
        <v>163</v>
      </c>
      <c r="R195" s="52" t="s">
        <v>91</v>
      </c>
      <c r="S195" s="52">
        <v>13910.9399102894</v>
      </c>
      <c r="T195" s="52" t="s">
        <v>67</v>
      </c>
      <c r="U195" s="52" t="s">
        <v>68</v>
      </c>
      <c r="V195" s="52" t="s">
        <v>3</v>
      </c>
      <c r="W195" s="52" t="s">
        <v>4</v>
      </c>
      <c r="X195" s="42">
        <f t="shared" ref="X195:X258" si="17">ROUND(M195/S195-1,8)</f>
        <v>0</v>
      </c>
    </row>
    <row r="196" spans="8:24" x14ac:dyDescent="0.25">
      <c r="H196" s="17">
        <v>40827</v>
      </c>
      <c r="I196" s="18" t="s">
        <v>4</v>
      </c>
      <c r="J196" s="18" t="str">
        <f t="shared" si="14"/>
        <v>USD</v>
      </c>
      <c r="K196" s="18" t="str">
        <f t="shared" si="15"/>
        <v>40827USD</v>
      </c>
      <c r="L196" s="22">
        <v>14624.999999999776</v>
      </c>
      <c r="M196" s="47">
        <f t="shared" si="16"/>
        <v>10756.760962980383</v>
      </c>
      <c r="N196" s="53">
        <v>40827</v>
      </c>
      <c r="O196" s="52">
        <v>0</v>
      </c>
      <c r="P196" s="52" t="s">
        <v>65</v>
      </c>
      <c r="Q196" s="52">
        <v>163</v>
      </c>
      <c r="R196" s="52" t="s">
        <v>91</v>
      </c>
      <c r="S196" s="52">
        <v>10756.760962980399</v>
      </c>
      <c r="T196" s="52" t="s">
        <v>67</v>
      </c>
      <c r="U196" s="52" t="s">
        <v>68</v>
      </c>
      <c r="V196" s="52" t="s">
        <v>3</v>
      </c>
      <c r="W196" s="52" t="s">
        <v>4</v>
      </c>
      <c r="X196" s="42">
        <f t="shared" si="17"/>
        <v>0</v>
      </c>
    </row>
    <row r="197" spans="8:24" x14ac:dyDescent="0.25">
      <c r="H197" s="19">
        <v>40828</v>
      </c>
      <c r="I197" s="20" t="s">
        <v>4</v>
      </c>
      <c r="J197" s="18" t="str">
        <f t="shared" si="14"/>
        <v>USD</v>
      </c>
      <c r="K197" s="18" t="str">
        <f t="shared" si="15"/>
        <v>40828USD</v>
      </c>
      <c r="L197" s="23">
        <v>21625.000000000116</v>
      </c>
      <c r="M197" s="47">
        <f t="shared" si="16"/>
        <v>15706.140726442089</v>
      </c>
      <c r="N197" s="53">
        <v>40828</v>
      </c>
      <c r="O197" s="52">
        <v>0</v>
      </c>
      <c r="P197" s="52" t="s">
        <v>65</v>
      </c>
      <c r="Q197" s="52">
        <v>163</v>
      </c>
      <c r="R197" s="52" t="s">
        <v>91</v>
      </c>
      <c r="S197" s="52">
        <v>15706.140726442</v>
      </c>
      <c r="T197" s="52" t="s">
        <v>67</v>
      </c>
      <c r="U197" s="52" t="s">
        <v>68</v>
      </c>
      <c r="V197" s="52" t="s">
        <v>3</v>
      </c>
      <c r="W197" s="52" t="s">
        <v>4</v>
      </c>
      <c r="X197" s="42">
        <f t="shared" si="17"/>
        <v>0</v>
      </c>
    </row>
    <row r="198" spans="8:24" x14ac:dyDescent="0.25">
      <c r="H198" s="17">
        <v>40829</v>
      </c>
      <c r="I198" s="18" t="s">
        <v>4</v>
      </c>
      <c r="J198" s="18" t="str">
        <f t="shared" si="14"/>
        <v>USD</v>
      </c>
      <c r="K198" s="18" t="str">
        <f t="shared" si="15"/>
        <v>40829USD</v>
      </c>
      <c r="L198" s="22">
        <v>-8124.9999999999382</v>
      </c>
      <c r="M198" s="47">
        <f t="shared" si="16"/>
        <v>-5928.9260690126212</v>
      </c>
      <c r="N198" s="53">
        <v>40829</v>
      </c>
      <c r="O198" s="52">
        <v>0</v>
      </c>
      <c r="P198" s="52" t="s">
        <v>65</v>
      </c>
      <c r="Q198" s="52">
        <v>163</v>
      </c>
      <c r="R198" s="52" t="s">
        <v>91</v>
      </c>
      <c r="S198" s="52">
        <v>-5928.9260690126703</v>
      </c>
      <c r="T198" s="52" t="s">
        <v>67</v>
      </c>
      <c r="U198" s="52" t="s">
        <v>68</v>
      </c>
      <c r="V198" s="52" t="s">
        <v>3</v>
      </c>
      <c r="W198" s="52" t="s">
        <v>4</v>
      </c>
      <c r="X198" s="42">
        <f t="shared" si="17"/>
        <v>0</v>
      </c>
    </row>
    <row r="199" spans="8:24" x14ac:dyDescent="0.25">
      <c r="H199" s="19">
        <v>40830</v>
      </c>
      <c r="I199" s="20" t="s">
        <v>4</v>
      </c>
      <c r="J199" s="18" t="str">
        <f t="shared" si="14"/>
        <v>USD</v>
      </c>
      <c r="K199" s="18" t="str">
        <f t="shared" si="15"/>
        <v>40830USD</v>
      </c>
      <c r="L199" s="23">
        <v>20374.999999999978</v>
      </c>
      <c r="M199" s="47">
        <f t="shared" si="16"/>
        <v>14693.368259026629</v>
      </c>
      <c r="N199" s="53">
        <v>40830</v>
      </c>
      <c r="O199" s="52">
        <v>0</v>
      </c>
      <c r="P199" s="52" t="s">
        <v>65</v>
      </c>
      <c r="Q199" s="52">
        <v>163</v>
      </c>
      <c r="R199" s="52" t="s">
        <v>91</v>
      </c>
      <c r="S199" s="52">
        <v>14693.3682590266</v>
      </c>
      <c r="T199" s="52" t="s">
        <v>67</v>
      </c>
      <c r="U199" s="52" t="s">
        <v>68</v>
      </c>
      <c r="V199" s="52" t="s">
        <v>3</v>
      </c>
      <c r="W199" s="52" t="s">
        <v>4</v>
      </c>
      <c r="X199" s="42">
        <f t="shared" si="17"/>
        <v>0</v>
      </c>
    </row>
    <row r="200" spans="8:24" x14ac:dyDescent="0.25">
      <c r="H200" s="17">
        <v>40833</v>
      </c>
      <c r="I200" s="18" t="s">
        <v>4</v>
      </c>
      <c r="J200" s="18" t="str">
        <f t="shared" si="14"/>
        <v>USD</v>
      </c>
      <c r="K200" s="18" t="str">
        <f t="shared" si="15"/>
        <v>40833USD</v>
      </c>
      <c r="L200" s="22">
        <v>-9750.0000000000364</v>
      </c>
      <c r="M200" s="47">
        <f t="shared" si="16"/>
        <v>-7070.827948265508</v>
      </c>
      <c r="N200" s="53">
        <v>40833</v>
      </c>
      <c r="O200" s="52">
        <v>0</v>
      </c>
      <c r="P200" s="52" t="s">
        <v>65</v>
      </c>
      <c r="Q200" s="52">
        <v>163</v>
      </c>
      <c r="R200" s="52" t="s">
        <v>91</v>
      </c>
      <c r="S200" s="52">
        <v>-7070.8279482654798</v>
      </c>
      <c r="T200" s="52" t="s">
        <v>67</v>
      </c>
      <c r="U200" s="52" t="s">
        <v>68</v>
      </c>
      <c r="V200" s="52" t="s">
        <v>3</v>
      </c>
      <c r="W200" s="52" t="s">
        <v>4</v>
      </c>
      <c r="X200" s="42">
        <f t="shared" si="17"/>
        <v>0</v>
      </c>
    </row>
    <row r="201" spans="8:24" x14ac:dyDescent="0.25">
      <c r="H201" s="19">
        <v>40835</v>
      </c>
      <c r="I201" s="20" t="s">
        <v>4</v>
      </c>
      <c r="J201" s="18" t="str">
        <f t="shared" si="14"/>
        <v>USD</v>
      </c>
      <c r="K201" s="18" t="str">
        <f t="shared" si="15"/>
        <v>40835USD</v>
      </c>
      <c r="L201" s="23">
        <v>2687.4883174872957</v>
      </c>
      <c r="M201" s="47">
        <f t="shared" si="16"/>
        <v>1945.9746827952606</v>
      </c>
      <c r="N201" s="53">
        <v>40835</v>
      </c>
      <c r="O201" s="52">
        <v>0</v>
      </c>
      <c r="P201" s="52" t="s">
        <v>65</v>
      </c>
      <c r="Q201" s="52">
        <v>163</v>
      </c>
      <c r="R201" s="52" t="s">
        <v>91</v>
      </c>
      <c r="S201" s="52">
        <v>1945.9746827952599</v>
      </c>
      <c r="T201" s="52" t="s">
        <v>67</v>
      </c>
      <c r="U201" s="52" t="s">
        <v>68</v>
      </c>
      <c r="V201" s="52" t="s">
        <v>3</v>
      </c>
      <c r="W201" s="52" t="s">
        <v>4</v>
      </c>
      <c r="X201" s="42">
        <f t="shared" si="17"/>
        <v>0</v>
      </c>
    </row>
    <row r="202" spans="8:24" x14ac:dyDescent="0.25">
      <c r="H202" s="17">
        <v>40827</v>
      </c>
      <c r="I202" s="18" t="s">
        <v>5</v>
      </c>
      <c r="J202" s="18" t="str">
        <f t="shared" si="14"/>
        <v>USD</v>
      </c>
      <c r="K202" s="18" t="str">
        <f t="shared" si="15"/>
        <v>40827USD</v>
      </c>
      <c r="L202" s="22">
        <v>122625.0000000001</v>
      </c>
      <c r="M202" s="47">
        <f t="shared" si="16"/>
        <v>90191.303458836977</v>
      </c>
      <c r="N202" s="53">
        <v>40827</v>
      </c>
      <c r="O202" s="52">
        <v>0</v>
      </c>
      <c r="P202" s="52" t="s">
        <v>65</v>
      </c>
      <c r="Q202" s="52">
        <v>163</v>
      </c>
      <c r="R202" s="52" t="s">
        <v>91</v>
      </c>
      <c r="S202" s="52">
        <v>90191.303458836905</v>
      </c>
      <c r="T202" s="52" t="s">
        <v>67</v>
      </c>
      <c r="U202" s="52" t="s">
        <v>68</v>
      </c>
      <c r="V202" s="52" t="s">
        <v>3</v>
      </c>
      <c r="W202" s="52" t="s">
        <v>5</v>
      </c>
      <c r="X202" s="42">
        <f t="shared" si="17"/>
        <v>0</v>
      </c>
    </row>
    <row r="203" spans="8:24" x14ac:dyDescent="0.25">
      <c r="H203" s="19">
        <v>40828</v>
      </c>
      <c r="I203" s="20" t="s">
        <v>5</v>
      </c>
      <c r="J203" s="18" t="str">
        <f t="shared" si="14"/>
        <v>USD</v>
      </c>
      <c r="K203" s="18" t="str">
        <f t="shared" si="15"/>
        <v>40828USD</v>
      </c>
      <c r="L203" s="23">
        <v>-21625.000000000116</v>
      </c>
      <c r="M203" s="47">
        <f t="shared" si="16"/>
        <v>-15706.140726442089</v>
      </c>
      <c r="N203" s="53">
        <v>40828</v>
      </c>
      <c r="O203" s="52">
        <v>0</v>
      </c>
      <c r="P203" s="52" t="s">
        <v>65</v>
      </c>
      <c r="Q203" s="52">
        <v>163</v>
      </c>
      <c r="R203" s="52" t="s">
        <v>91</v>
      </c>
      <c r="S203" s="52">
        <v>-15706.140726442</v>
      </c>
      <c r="T203" s="52" t="s">
        <v>67</v>
      </c>
      <c r="U203" s="52" t="s">
        <v>68</v>
      </c>
      <c r="V203" s="52" t="s">
        <v>3</v>
      </c>
      <c r="W203" s="52" t="s">
        <v>5</v>
      </c>
      <c r="X203" s="42">
        <f t="shared" si="17"/>
        <v>0</v>
      </c>
    </row>
    <row r="204" spans="8:24" x14ac:dyDescent="0.25">
      <c r="H204" s="17">
        <v>40829</v>
      </c>
      <c r="I204" s="18" t="s">
        <v>5</v>
      </c>
      <c r="J204" s="18" t="str">
        <f t="shared" si="14"/>
        <v>USD</v>
      </c>
      <c r="K204" s="18" t="str">
        <f t="shared" si="15"/>
        <v>40829USD</v>
      </c>
      <c r="L204" s="22">
        <v>8124.9999999999382</v>
      </c>
      <c r="M204" s="47">
        <f t="shared" si="16"/>
        <v>5928.9260690126212</v>
      </c>
      <c r="N204" s="53">
        <v>40829</v>
      </c>
      <c r="O204" s="52">
        <v>0</v>
      </c>
      <c r="P204" s="52" t="s">
        <v>65</v>
      </c>
      <c r="Q204" s="52">
        <v>163</v>
      </c>
      <c r="R204" s="52" t="s">
        <v>91</v>
      </c>
      <c r="S204" s="52">
        <v>5928.9260690126703</v>
      </c>
      <c r="T204" s="52" t="s">
        <v>67</v>
      </c>
      <c r="U204" s="52" t="s">
        <v>68</v>
      </c>
      <c r="V204" s="52" t="s">
        <v>3</v>
      </c>
      <c r="W204" s="52" t="s">
        <v>5</v>
      </c>
      <c r="X204" s="42">
        <f t="shared" si="17"/>
        <v>0</v>
      </c>
    </row>
    <row r="205" spans="8:24" x14ac:dyDescent="0.25">
      <c r="H205" s="19">
        <v>40830</v>
      </c>
      <c r="I205" s="20" t="s">
        <v>5</v>
      </c>
      <c r="J205" s="18" t="str">
        <f t="shared" si="14"/>
        <v>USD</v>
      </c>
      <c r="K205" s="18" t="str">
        <f t="shared" si="15"/>
        <v>40830USD</v>
      </c>
      <c r="L205" s="23">
        <v>-20374.999999999978</v>
      </c>
      <c r="M205" s="47">
        <f t="shared" si="16"/>
        <v>-14693.368259026629</v>
      </c>
      <c r="N205" s="53">
        <v>40830</v>
      </c>
      <c r="O205" s="52">
        <v>0</v>
      </c>
      <c r="P205" s="52" t="s">
        <v>65</v>
      </c>
      <c r="Q205" s="52">
        <v>163</v>
      </c>
      <c r="R205" s="52" t="s">
        <v>91</v>
      </c>
      <c r="S205" s="52">
        <v>-14693.3682590266</v>
      </c>
      <c r="T205" s="52" t="s">
        <v>67</v>
      </c>
      <c r="U205" s="52" t="s">
        <v>68</v>
      </c>
      <c r="V205" s="52" t="s">
        <v>3</v>
      </c>
      <c r="W205" s="52" t="s">
        <v>5</v>
      </c>
      <c r="X205" s="42">
        <f t="shared" si="17"/>
        <v>0</v>
      </c>
    </row>
    <row r="206" spans="8:24" x14ac:dyDescent="0.25">
      <c r="H206" s="17">
        <v>40833</v>
      </c>
      <c r="I206" s="18" t="s">
        <v>5</v>
      </c>
      <c r="J206" s="18" t="str">
        <f t="shared" si="14"/>
        <v>USD</v>
      </c>
      <c r="K206" s="18" t="str">
        <f t="shared" si="15"/>
        <v>40833USD</v>
      </c>
      <c r="L206" s="22">
        <v>9750.0000000000364</v>
      </c>
      <c r="M206" s="47">
        <f t="shared" si="16"/>
        <v>7070.827948265508</v>
      </c>
      <c r="N206" s="53">
        <v>40833</v>
      </c>
      <c r="O206" s="52">
        <v>0</v>
      </c>
      <c r="P206" s="52" t="s">
        <v>65</v>
      </c>
      <c r="Q206" s="52">
        <v>163</v>
      </c>
      <c r="R206" s="52" t="s">
        <v>91</v>
      </c>
      <c r="S206" s="52">
        <v>7070.8279482654798</v>
      </c>
      <c r="T206" s="52" t="s">
        <v>67</v>
      </c>
      <c r="U206" s="52" t="s">
        <v>68</v>
      </c>
      <c r="V206" s="52" t="s">
        <v>3</v>
      </c>
      <c r="W206" s="52" t="s">
        <v>5</v>
      </c>
      <c r="X206" s="42">
        <f t="shared" si="17"/>
        <v>0</v>
      </c>
    </row>
    <row r="207" spans="8:24" x14ac:dyDescent="0.25">
      <c r="H207" s="19">
        <v>40835</v>
      </c>
      <c r="I207" s="20" t="s">
        <v>5</v>
      </c>
      <c r="J207" s="18" t="str">
        <f t="shared" si="14"/>
        <v>USD</v>
      </c>
      <c r="K207" s="18" t="str">
        <f t="shared" si="15"/>
        <v>40835USD</v>
      </c>
      <c r="L207" s="23">
        <v>-2687.4883174872957</v>
      </c>
      <c r="M207" s="47">
        <f t="shared" si="16"/>
        <v>-1945.9746827952606</v>
      </c>
      <c r="N207" s="53">
        <v>40835</v>
      </c>
      <c r="O207" s="52">
        <v>0</v>
      </c>
      <c r="P207" s="52" t="s">
        <v>65</v>
      </c>
      <c r="Q207" s="52">
        <v>163</v>
      </c>
      <c r="R207" s="52" t="s">
        <v>91</v>
      </c>
      <c r="S207" s="52">
        <v>-1945.9746827952599</v>
      </c>
      <c r="T207" s="52" t="s">
        <v>67</v>
      </c>
      <c r="U207" s="52" t="s">
        <v>68</v>
      </c>
      <c r="V207" s="52" t="s">
        <v>3</v>
      </c>
      <c r="W207" s="52" t="s">
        <v>5</v>
      </c>
      <c r="X207" s="42">
        <f t="shared" si="17"/>
        <v>0</v>
      </c>
    </row>
    <row r="208" spans="8:24" x14ac:dyDescent="0.25">
      <c r="H208" s="17">
        <v>40833</v>
      </c>
      <c r="I208" s="18" t="s">
        <v>6</v>
      </c>
      <c r="J208" s="18" t="str">
        <f t="shared" si="14"/>
        <v>USD</v>
      </c>
      <c r="K208" s="18" t="str">
        <f t="shared" si="15"/>
        <v>40833USD</v>
      </c>
      <c r="L208" s="22">
        <v>-43999.999999999869</v>
      </c>
      <c r="M208" s="47">
        <f t="shared" si="16"/>
        <v>-31909.377407556949</v>
      </c>
      <c r="N208" s="53">
        <v>40833</v>
      </c>
      <c r="O208" s="52">
        <v>0</v>
      </c>
      <c r="P208" s="52" t="s">
        <v>65</v>
      </c>
      <c r="Q208" s="52">
        <v>163</v>
      </c>
      <c r="R208" s="52" t="s">
        <v>91</v>
      </c>
      <c r="S208" s="52">
        <v>-31909.377407557</v>
      </c>
      <c r="T208" s="52" t="s">
        <v>67</v>
      </c>
      <c r="U208" s="52" t="s">
        <v>68</v>
      </c>
      <c r="V208" s="52" t="s">
        <v>3</v>
      </c>
      <c r="W208" s="52" t="s">
        <v>6</v>
      </c>
      <c r="X208" s="42">
        <f t="shared" si="17"/>
        <v>0</v>
      </c>
    </row>
    <row r="209" spans="8:24" x14ac:dyDescent="0.25">
      <c r="H209" s="19">
        <v>40835</v>
      </c>
      <c r="I209" s="20" t="s">
        <v>6</v>
      </c>
      <c r="J209" s="18" t="str">
        <f t="shared" si="14"/>
        <v>USD</v>
      </c>
      <c r="K209" s="18" t="str">
        <f t="shared" si="15"/>
        <v>40835USD</v>
      </c>
      <c r="L209" s="23">
        <v>2687.4883174872957</v>
      </c>
      <c r="M209" s="47">
        <f t="shared" si="16"/>
        <v>1945.9746827952606</v>
      </c>
      <c r="N209" s="53">
        <v>40835</v>
      </c>
      <c r="O209" s="52">
        <v>0</v>
      </c>
      <c r="P209" s="52" t="s">
        <v>65</v>
      </c>
      <c r="Q209" s="52">
        <v>163</v>
      </c>
      <c r="R209" s="52" t="s">
        <v>91</v>
      </c>
      <c r="S209" s="52">
        <v>1945.9746827952599</v>
      </c>
      <c r="T209" s="52" t="s">
        <v>67</v>
      </c>
      <c r="U209" s="52" t="s">
        <v>68</v>
      </c>
      <c r="V209" s="52" t="s">
        <v>3</v>
      </c>
      <c r="W209" s="52" t="s">
        <v>6</v>
      </c>
      <c r="X209" s="42">
        <f t="shared" si="17"/>
        <v>0</v>
      </c>
    </row>
    <row r="210" spans="8:24" x14ac:dyDescent="0.25">
      <c r="H210" s="17">
        <v>40819</v>
      </c>
      <c r="I210" s="18" t="s">
        <v>26</v>
      </c>
      <c r="J210" s="18" t="str">
        <f t="shared" si="14"/>
        <v>USD</v>
      </c>
      <c r="K210" s="18" t="str">
        <f t="shared" si="15"/>
        <v>40819USD</v>
      </c>
      <c r="L210" s="22">
        <v>-137124.99999999988</v>
      </c>
      <c r="M210" s="47">
        <f t="shared" si="16"/>
        <v>-102919.65203610896</v>
      </c>
      <c r="N210" s="53">
        <v>40819</v>
      </c>
      <c r="O210" s="52">
        <v>0</v>
      </c>
      <c r="P210" s="52" t="s">
        <v>65</v>
      </c>
      <c r="Q210" s="52">
        <v>163</v>
      </c>
      <c r="R210" s="52" t="s">
        <v>91</v>
      </c>
      <c r="S210" s="52">
        <v>-102919.65203610899</v>
      </c>
      <c r="T210" s="52" t="s">
        <v>67</v>
      </c>
      <c r="U210" s="52" t="s">
        <v>68</v>
      </c>
      <c r="V210" s="52" t="s">
        <v>25</v>
      </c>
      <c r="W210" s="52" t="s">
        <v>26</v>
      </c>
      <c r="X210" s="42">
        <f t="shared" si="17"/>
        <v>0</v>
      </c>
    </row>
    <row r="211" spans="8:24" x14ac:dyDescent="0.25">
      <c r="H211" s="19">
        <v>40820</v>
      </c>
      <c r="I211" s="20" t="s">
        <v>26</v>
      </c>
      <c r="J211" s="18" t="str">
        <f t="shared" si="14"/>
        <v>USD</v>
      </c>
      <c r="K211" s="18" t="str">
        <f t="shared" si="15"/>
        <v>40820USD</v>
      </c>
      <c r="L211" s="23">
        <v>-15249.999999999985</v>
      </c>
      <c r="M211" s="47">
        <f t="shared" si="16"/>
        <v>-11551.196715011947</v>
      </c>
      <c r="N211" s="53">
        <v>40820</v>
      </c>
      <c r="O211" s="52">
        <v>0</v>
      </c>
      <c r="P211" s="52" t="s">
        <v>65</v>
      </c>
      <c r="Q211" s="52">
        <v>163</v>
      </c>
      <c r="R211" s="52" t="s">
        <v>91</v>
      </c>
      <c r="S211" s="52">
        <v>-11551.196715012</v>
      </c>
      <c r="T211" s="52" t="s">
        <v>67</v>
      </c>
      <c r="U211" s="52" t="s">
        <v>68</v>
      </c>
      <c r="V211" s="52" t="s">
        <v>25</v>
      </c>
      <c r="W211" s="52" t="s">
        <v>26</v>
      </c>
      <c r="X211" s="42">
        <f t="shared" si="17"/>
        <v>0</v>
      </c>
    </row>
    <row r="212" spans="8:24" x14ac:dyDescent="0.25">
      <c r="H212" s="17">
        <v>40821</v>
      </c>
      <c r="I212" s="18" t="s">
        <v>26</v>
      </c>
      <c r="J212" s="18" t="str">
        <f t="shared" si="14"/>
        <v>USD</v>
      </c>
      <c r="K212" s="18" t="str">
        <f t="shared" si="15"/>
        <v>40821USD</v>
      </c>
      <c r="L212" s="22">
        <v>14500.000000000069</v>
      </c>
      <c r="M212" s="47">
        <f t="shared" si="16"/>
        <v>10887.561710598049</v>
      </c>
      <c r="N212" s="53">
        <v>40821</v>
      </c>
      <c r="O212" s="52">
        <v>0</v>
      </c>
      <c r="P212" s="52" t="s">
        <v>65</v>
      </c>
      <c r="Q212" s="52">
        <v>163</v>
      </c>
      <c r="R212" s="52" t="s">
        <v>91</v>
      </c>
      <c r="S212" s="52">
        <v>10887.561710598</v>
      </c>
      <c r="T212" s="52" t="s">
        <v>67</v>
      </c>
      <c r="U212" s="52" t="s">
        <v>68</v>
      </c>
      <c r="V212" s="52" t="s">
        <v>25</v>
      </c>
      <c r="W212" s="52" t="s">
        <v>26</v>
      </c>
      <c r="X212" s="42">
        <f t="shared" si="17"/>
        <v>0</v>
      </c>
    </row>
    <row r="213" spans="8:24" x14ac:dyDescent="0.25">
      <c r="H213" s="19">
        <v>40822</v>
      </c>
      <c r="I213" s="20" t="s">
        <v>26</v>
      </c>
      <c r="J213" s="18" t="str">
        <f t="shared" si="14"/>
        <v>USD</v>
      </c>
      <c r="K213" s="18" t="str">
        <f t="shared" si="15"/>
        <v>40822USD</v>
      </c>
      <c r="L213" s="23">
        <v>1374.9999999998486</v>
      </c>
      <c r="M213" s="47">
        <f t="shared" si="16"/>
        <v>1031.5465727383894</v>
      </c>
      <c r="N213" s="53">
        <v>40822</v>
      </c>
      <c r="O213" s="52">
        <v>0</v>
      </c>
      <c r="P213" s="52" t="s">
        <v>65</v>
      </c>
      <c r="Q213" s="52">
        <v>163</v>
      </c>
      <c r="R213" s="52" t="s">
        <v>91</v>
      </c>
      <c r="S213" s="52">
        <v>1031.5465727384999</v>
      </c>
      <c r="T213" s="52" t="s">
        <v>67</v>
      </c>
      <c r="U213" s="52" t="s">
        <v>68</v>
      </c>
      <c r="V213" s="52" t="s">
        <v>25</v>
      </c>
      <c r="W213" s="52" t="s">
        <v>26</v>
      </c>
      <c r="X213" s="42">
        <f t="shared" si="17"/>
        <v>0</v>
      </c>
    </row>
    <row r="214" spans="8:24" x14ac:dyDescent="0.25">
      <c r="H214" s="17">
        <v>40823</v>
      </c>
      <c r="I214" s="18" t="s">
        <v>26</v>
      </c>
      <c r="J214" s="18" t="str">
        <f t="shared" si="14"/>
        <v>USD</v>
      </c>
      <c r="K214" s="18" t="str">
        <f t="shared" si="15"/>
        <v>40823USD</v>
      </c>
      <c r="L214" s="22">
        <v>18750.000000000156</v>
      </c>
      <c r="M214" s="47">
        <f t="shared" si="16"/>
        <v>13910.939910289319</v>
      </c>
      <c r="N214" s="53">
        <v>40823</v>
      </c>
      <c r="O214" s="52">
        <v>0</v>
      </c>
      <c r="P214" s="52" t="s">
        <v>65</v>
      </c>
      <c r="Q214" s="52">
        <v>163</v>
      </c>
      <c r="R214" s="52" t="s">
        <v>91</v>
      </c>
      <c r="S214" s="52">
        <v>13910.9399102892</v>
      </c>
      <c r="T214" s="52" t="s">
        <v>67</v>
      </c>
      <c r="U214" s="52" t="s">
        <v>68</v>
      </c>
      <c r="V214" s="52" t="s">
        <v>25</v>
      </c>
      <c r="W214" s="52" t="s">
        <v>26</v>
      </c>
      <c r="X214" s="42">
        <f t="shared" si="17"/>
        <v>0</v>
      </c>
    </row>
    <row r="215" spans="8:24" x14ac:dyDescent="0.25">
      <c r="H215" s="19">
        <v>40827</v>
      </c>
      <c r="I215" s="20" t="s">
        <v>26</v>
      </c>
      <c r="J215" s="18" t="str">
        <f t="shared" si="14"/>
        <v>USD</v>
      </c>
      <c r="K215" s="18" t="str">
        <f t="shared" si="15"/>
        <v>40827USD</v>
      </c>
      <c r="L215" s="23">
        <v>14625.000000000055</v>
      </c>
      <c r="M215" s="47">
        <f t="shared" si="16"/>
        <v>10756.760962980588</v>
      </c>
      <c r="N215" s="53">
        <v>40827</v>
      </c>
      <c r="O215" s="52">
        <v>0</v>
      </c>
      <c r="P215" s="52" t="s">
        <v>65</v>
      </c>
      <c r="Q215" s="52">
        <v>163</v>
      </c>
      <c r="R215" s="52" t="s">
        <v>91</v>
      </c>
      <c r="S215" s="52">
        <v>10756.760962980699</v>
      </c>
      <c r="T215" s="52" t="s">
        <v>67</v>
      </c>
      <c r="U215" s="52" t="s">
        <v>68</v>
      </c>
      <c r="V215" s="52" t="s">
        <v>25</v>
      </c>
      <c r="W215" s="52" t="s">
        <v>26</v>
      </c>
      <c r="X215" s="42">
        <f t="shared" si="17"/>
        <v>0</v>
      </c>
    </row>
    <row r="216" spans="8:24" x14ac:dyDescent="0.25">
      <c r="H216" s="17">
        <v>40828</v>
      </c>
      <c r="I216" s="18" t="s">
        <v>26</v>
      </c>
      <c r="J216" s="18" t="str">
        <f t="shared" si="14"/>
        <v>USD</v>
      </c>
      <c r="K216" s="18" t="str">
        <f t="shared" si="15"/>
        <v>40828USD</v>
      </c>
      <c r="L216" s="22">
        <v>21624.99999999984</v>
      </c>
      <c r="M216" s="47">
        <f t="shared" si="16"/>
        <v>15706.140726441889</v>
      </c>
      <c r="N216" s="53">
        <v>40828</v>
      </c>
      <c r="O216" s="52">
        <v>0</v>
      </c>
      <c r="P216" s="52" t="s">
        <v>65</v>
      </c>
      <c r="Q216" s="52">
        <v>163</v>
      </c>
      <c r="R216" s="52" t="s">
        <v>91</v>
      </c>
      <c r="S216" s="52">
        <v>15706.140726441799</v>
      </c>
      <c r="T216" s="52" t="s">
        <v>67</v>
      </c>
      <c r="U216" s="52" t="s">
        <v>68</v>
      </c>
      <c r="V216" s="52" t="s">
        <v>25</v>
      </c>
      <c r="W216" s="52" t="s">
        <v>26</v>
      </c>
      <c r="X216" s="42">
        <f t="shared" si="17"/>
        <v>0</v>
      </c>
    </row>
    <row r="217" spans="8:24" x14ac:dyDescent="0.25">
      <c r="H217" s="19">
        <v>40829</v>
      </c>
      <c r="I217" s="20" t="s">
        <v>26</v>
      </c>
      <c r="J217" s="18" t="str">
        <f t="shared" si="14"/>
        <v>USD</v>
      </c>
      <c r="K217" s="18" t="str">
        <f t="shared" si="15"/>
        <v>40829USD</v>
      </c>
      <c r="L217" s="23">
        <v>-8124.9999999999382</v>
      </c>
      <c r="M217" s="47">
        <f t="shared" si="16"/>
        <v>-5928.9260690126212</v>
      </c>
      <c r="N217" s="53">
        <v>40829</v>
      </c>
      <c r="O217" s="52">
        <v>0</v>
      </c>
      <c r="P217" s="52" t="s">
        <v>65</v>
      </c>
      <c r="Q217" s="52">
        <v>163</v>
      </c>
      <c r="R217" s="52" t="s">
        <v>91</v>
      </c>
      <c r="S217" s="52">
        <v>-5928.9260690126703</v>
      </c>
      <c r="T217" s="52" t="s">
        <v>67</v>
      </c>
      <c r="U217" s="52" t="s">
        <v>68</v>
      </c>
      <c r="V217" s="52" t="s">
        <v>25</v>
      </c>
      <c r="W217" s="52" t="s">
        <v>26</v>
      </c>
      <c r="X217" s="42">
        <f t="shared" si="17"/>
        <v>0</v>
      </c>
    </row>
    <row r="218" spans="8:24" x14ac:dyDescent="0.25">
      <c r="H218" s="17">
        <v>40830</v>
      </c>
      <c r="I218" s="18" t="s">
        <v>26</v>
      </c>
      <c r="J218" s="18" t="str">
        <f t="shared" si="14"/>
        <v>USD</v>
      </c>
      <c r="K218" s="18" t="str">
        <f t="shared" si="15"/>
        <v>40830USD</v>
      </c>
      <c r="L218" s="22">
        <v>20374.999999999978</v>
      </c>
      <c r="M218" s="47">
        <f t="shared" si="16"/>
        <v>14693.368259026629</v>
      </c>
      <c r="N218" s="53">
        <v>40830</v>
      </c>
      <c r="O218" s="52">
        <v>0</v>
      </c>
      <c r="P218" s="52" t="s">
        <v>65</v>
      </c>
      <c r="Q218" s="52">
        <v>163</v>
      </c>
      <c r="R218" s="52" t="s">
        <v>91</v>
      </c>
      <c r="S218" s="52">
        <v>14693.3682590266</v>
      </c>
      <c r="T218" s="52" t="s">
        <v>67</v>
      </c>
      <c r="U218" s="52" t="s">
        <v>68</v>
      </c>
      <c r="V218" s="52" t="s">
        <v>25</v>
      </c>
      <c r="W218" s="52" t="s">
        <v>26</v>
      </c>
      <c r="X218" s="42">
        <f t="shared" si="17"/>
        <v>0</v>
      </c>
    </row>
    <row r="219" spans="8:24" x14ac:dyDescent="0.25">
      <c r="H219" s="19">
        <v>40833</v>
      </c>
      <c r="I219" s="20" t="s">
        <v>26</v>
      </c>
      <c r="J219" s="18" t="str">
        <f t="shared" si="14"/>
        <v>USD</v>
      </c>
      <c r="K219" s="18" t="str">
        <f t="shared" si="15"/>
        <v>40833USD</v>
      </c>
      <c r="L219" s="23">
        <v>-9750.0000000000364</v>
      </c>
      <c r="M219" s="47">
        <f t="shared" si="16"/>
        <v>-7070.827948265508</v>
      </c>
      <c r="N219" s="53">
        <v>40833</v>
      </c>
      <c r="O219" s="52">
        <v>0</v>
      </c>
      <c r="P219" s="52" t="s">
        <v>65</v>
      </c>
      <c r="Q219" s="52">
        <v>163</v>
      </c>
      <c r="R219" s="52" t="s">
        <v>91</v>
      </c>
      <c r="S219" s="52">
        <v>-7070.8279482654798</v>
      </c>
      <c r="T219" s="52" t="s">
        <v>67</v>
      </c>
      <c r="U219" s="52" t="s">
        <v>68</v>
      </c>
      <c r="V219" s="52" t="s">
        <v>25</v>
      </c>
      <c r="W219" s="52" t="s">
        <v>26</v>
      </c>
      <c r="X219" s="42">
        <f t="shared" si="17"/>
        <v>0</v>
      </c>
    </row>
    <row r="220" spans="8:24" x14ac:dyDescent="0.25">
      <c r="H220" s="17">
        <v>40834</v>
      </c>
      <c r="I220" s="18" t="s">
        <v>26</v>
      </c>
      <c r="J220" s="18" t="str">
        <f t="shared" si="14"/>
        <v>USD</v>
      </c>
      <c r="K220" s="18" t="str">
        <f t="shared" si="15"/>
        <v>40834USD</v>
      </c>
      <c r="L220" s="22">
        <v>-11374.999999999858</v>
      </c>
      <c r="M220" s="47">
        <f t="shared" si="16"/>
        <v>-8304.1318010178584</v>
      </c>
      <c r="N220" s="53">
        <v>40834</v>
      </c>
      <c r="O220" s="52">
        <v>0</v>
      </c>
      <c r="P220" s="52" t="s">
        <v>65</v>
      </c>
      <c r="Q220" s="52">
        <v>163</v>
      </c>
      <c r="R220" s="52" t="s">
        <v>91</v>
      </c>
      <c r="S220" s="52">
        <v>-8304.1318010177893</v>
      </c>
      <c r="T220" s="52" t="s">
        <v>67</v>
      </c>
      <c r="U220" s="52" t="s">
        <v>68</v>
      </c>
      <c r="V220" s="52" t="s">
        <v>25</v>
      </c>
      <c r="W220" s="52" t="s">
        <v>26</v>
      </c>
      <c r="X220" s="42">
        <f t="shared" si="17"/>
        <v>0</v>
      </c>
    </row>
    <row r="221" spans="8:24" x14ac:dyDescent="0.25">
      <c r="H221" s="19">
        <v>40835</v>
      </c>
      <c r="I221" s="20" t="s">
        <v>26</v>
      </c>
      <c r="J221" s="18" t="str">
        <f t="shared" si="14"/>
        <v>USD</v>
      </c>
      <c r="K221" s="18" t="str">
        <f t="shared" si="15"/>
        <v>40835USD</v>
      </c>
      <c r="L221" s="23">
        <v>13999.999999999845</v>
      </c>
      <c r="M221" s="47">
        <f t="shared" si="16"/>
        <v>10137.214506891391</v>
      </c>
      <c r="N221" s="53">
        <v>40835</v>
      </c>
      <c r="O221" s="52">
        <v>0</v>
      </c>
      <c r="P221" s="52" t="s">
        <v>65</v>
      </c>
      <c r="Q221" s="52">
        <v>163</v>
      </c>
      <c r="R221" s="52" t="s">
        <v>91</v>
      </c>
      <c r="S221" s="52">
        <v>10137.2145068913</v>
      </c>
      <c r="T221" s="52" t="s">
        <v>67</v>
      </c>
      <c r="U221" s="52" t="s">
        <v>68</v>
      </c>
      <c r="V221" s="52" t="s">
        <v>25</v>
      </c>
      <c r="W221" s="52" t="s">
        <v>26</v>
      </c>
      <c r="X221" s="42">
        <f t="shared" si="17"/>
        <v>0</v>
      </c>
    </row>
    <row r="222" spans="8:24" x14ac:dyDescent="0.25">
      <c r="H222" s="17">
        <v>40836</v>
      </c>
      <c r="I222" s="18" t="s">
        <v>26</v>
      </c>
      <c r="J222" s="18" t="str">
        <f t="shared" si="14"/>
        <v>USD</v>
      </c>
      <c r="K222" s="18" t="str">
        <f t="shared" si="15"/>
        <v>40836USD</v>
      </c>
      <c r="L222" s="22">
        <v>-8749.999999999869</v>
      </c>
      <c r="M222" s="47">
        <f t="shared" si="16"/>
        <v>-6368.1749501815066</v>
      </c>
      <c r="N222" s="53">
        <v>40836</v>
      </c>
      <c r="O222" s="52">
        <v>0</v>
      </c>
      <c r="P222" s="52" t="s">
        <v>65</v>
      </c>
      <c r="Q222" s="52">
        <v>163</v>
      </c>
      <c r="R222" s="52" t="s">
        <v>91</v>
      </c>
      <c r="S222" s="52">
        <v>-6368.1749501816003</v>
      </c>
      <c r="T222" s="52" t="s">
        <v>67</v>
      </c>
      <c r="U222" s="52" t="s">
        <v>68</v>
      </c>
      <c r="V222" s="52" t="s">
        <v>25</v>
      </c>
      <c r="W222" s="52" t="s">
        <v>26</v>
      </c>
      <c r="X222" s="42">
        <f t="shared" si="17"/>
        <v>0</v>
      </c>
    </row>
    <row r="223" spans="8:24" x14ac:dyDescent="0.25">
      <c r="H223" s="19">
        <v>40837</v>
      </c>
      <c r="I223" s="20" t="s">
        <v>26</v>
      </c>
      <c r="J223" s="18" t="str">
        <f t="shared" si="14"/>
        <v>USD</v>
      </c>
      <c r="K223" s="18" t="str">
        <f t="shared" si="15"/>
        <v>40837USD</v>
      </c>
      <c r="L223" s="23">
        <v>17749.999999999989</v>
      </c>
      <c r="M223" s="47">
        <f t="shared" si="16"/>
        <v>12785.881566976377</v>
      </c>
      <c r="N223" s="53">
        <v>40837</v>
      </c>
      <c r="O223" s="52">
        <v>0</v>
      </c>
      <c r="P223" s="52" t="s">
        <v>65</v>
      </c>
      <c r="Q223" s="52">
        <v>163</v>
      </c>
      <c r="R223" s="52" t="s">
        <v>91</v>
      </c>
      <c r="S223" s="52">
        <v>12785.881566976401</v>
      </c>
      <c r="T223" s="52" t="s">
        <v>67</v>
      </c>
      <c r="U223" s="52" t="s">
        <v>68</v>
      </c>
      <c r="V223" s="52" t="s">
        <v>25</v>
      </c>
      <c r="W223" s="52" t="s">
        <v>26</v>
      </c>
      <c r="X223" s="42">
        <f t="shared" si="17"/>
        <v>0</v>
      </c>
    </row>
    <row r="224" spans="8:24" x14ac:dyDescent="0.25">
      <c r="H224" s="17">
        <v>40840</v>
      </c>
      <c r="I224" s="18" t="s">
        <v>26</v>
      </c>
      <c r="J224" s="18" t="str">
        <f t="shared" si="14"/>
        <v>USD</v>
      </c>
      <c r="K224" s="18" t="str">
        <f t="shared" si="15"/>
        <v>40840USD</v>
      </c>
      <c r="L224" s="22">
        <v>-6375.000000000131</v>
      </c>
      <c r="M224" s="47">
        <f t="shared" si="16"/>
        <v>-4609.0446338237762</v>
      </c>
      <c r="N224" s="53">
        <v>40840</v>
      </c>
      <c r="O224" s="52">
        <v>0</v>
      </c>
      <c r="P224" s="52" t="s">
        <v>65</v>
      </c>
      <c r="Q224" s="52">
        <v>163</v>
      </c>
      <c r="R224" s="52" t="s">
        <v>91</v>
      </c>
      <c r="S224" s="52">
        <v>-4609.0446338236798</v>
      </c>
      <c r="T224" s="52" t="s">
        <v>67</v>
      </c>
      <c r="U224" s="52" t="s">
        <v>68</v>
      </c>
      <c r="V224" s="52" t="s">
        <v>25</v>
      </c>
      <c r="W224" s="52" t="s">
        <v>26</v>
      </c>
      <c r="X224" s="42">
        <f t="shared" si="17"/>
        <v>0</v>
      </c>
    </row>
    <row r="225" spans="8:24" x14ac:dyDescent="0.25">
      <c r="H225" s="19">
        <v>40841</v>
      </c>
      <c r="I225" s="20" t="s">
        <v>26</v>
      </c>
      <c r="J225" s="18" t="str">
        <f t="shared" si="14"/>
        <v>USD</v>
      </c>
      <c r="K225" s="18" t="str">
        <f t="shared" si="15"/>
        <v>40841USD</v>
      </c>
      <c r="L225" s="23">
        <v>10874.999999999913</v>
      </c>
      <c r="M225" s="47">
        <f t="shared" si="16"/>
        <v>7813.7629330225027</v>
      </c>
      <c r="N225" s="53">
        <v>40841</v>
      </c>
      <c r="O225" s="52">
        <v>0</v>
      </c>
      <c r="P225" s="52" t="s">
        <v>65</v>
      </c>
      <c r="Q225" s="52">
        <v>163</v>
      </c>
      <c r="R225" s="52" t="s">
        <v>91</v>
      </c>
      <c r="S225" s="52">
        <v>7813.7629330223999</v>
      </c>
      <c r="T225" s="52" t="s">
        <v>67</v>
      </c>
      <c r="U225" s="52" t="s">
        <v>68</v>
      </c>
      <c r="V225" s="52" t="s">
        <v>25</v>
      </c>
      <c r="W225" s="52" t="s">
        <v>26</v>
      </c>
      <c r="X225" s="42">
        <f t="shared" si="17"/>
        <v>0</v>
      </c>
    </row>
    <row r="226" spans="8:24" x14ac:dyDescent="0.25">
      <c r="H226" s="17">
        <v>40842</v>
      </c>
      <c r="I226" s="18" t="s">
        <v>26</v>
      </c>
      <c r="J226" s="18" t="str">
        <f t="shared" si="14"/>
        <v>USD</v>
      </c>
      <c r="K226" s="18" t="str">
        <f t="shared" si="15"/>
        <v>40842USD</v>
      </c>
      <c r="L226" s="22">
        <v>5125.0000000002683</v>
      </c>
      <c r="M226" s="47">
        <f t="shared" si="16"/>
        <v>3671.4007225105097</v>
      </c>
      <c r="N226" s="53">
        <v>40842</v>
      </c>
      <c r="O226" s="52">
        <v>0</v>
      </c>
      <c r="P226" s="52" t="s">
        <v>65</v>
      </c>
      <c r="Q226" s="52">
        <v>163</v>
      </c>
      <c r="R226" s="52" t="s">
        <v>91</v>
      </c>
      <c r="S226" s="52">
        <v>3671.4007225106502</v>
      </c>
      <c r="T226" s="52" t="s">
        <v>67</v>
      </c>
      <c r="U226" s="52" t="s">
        <v>68</v>
      </c>
      <c r="V226" s="52" t="s">
        <v>25</v>
      </c>
      <c r="W226" s="52" t="s">
        <v>26</v>
      </c>
      <c r="X226" s="42">
        <f t="shared" si="17"/>
        <v>0</v>
      </c>
    </row>
    <row r="227" spans="8:24" x14ac:dyDescent="0.25">
      <c r="H227" s="19">
        <v>40843</v>
      </c>
      <c r="I227" s="20" t="s">
        <v>26</v>
      </c>
      <c r="J227" s="18" t="str">
        <f t="shared" si="14"/>
        <v>USD</v>
      </c>
      <c r="K227" s="18" t="str">
        <f t="shared" si="15"/>
        <v>40843USD</v>
      </c>
      <c r="L227" s="23">
        <v>22624.999999999727</v>
      </c>
      <c r="M227" s="47">
        <f t="shared" si="16"/>
        <v>16000.254260989523</v>
      </c>
      <c r="N227" s="53">
        <v>40843</v>
      </c>
      <c r="O227" s="52">
        <v>0</v>
      </c>
      <c r="P227" s="52" t="s">
        <v>65</v>
      </c>
      <c r="Q227" s="52">
        <v>163</v>
      </c>
      <c r="R227" s="52" t="s">
        <v>91</v>
      </c>
      <c r="S227" s="52">
        <v>16000.254260989401</v>
      </c>
      <c r="T227" s="52" t="s">
        <v>67</v>
      </c>
      <c r="U227" s="52" t="s">
        <v>68</v>
      </c>
      <c r="V227" s="52" t="s">
        <v>25</v>
      </c>
      <c r="W227" s="52" t="s">
        <v>26</v>
      </c>
      <c r="X227" s="42">
        <f t="shared" si="17"/>
        <v>0</v>
      </c>
    </row>
    <row r="228" spans="8:24" x14ac:dyDescent="0.25">
      <c r="H228" s="17">
        <v>40844</v>
      </c>
      <c r="I228" s="18" t="s">
        <v>26</v>
      </c>
      <c r="J228" s="18" t="str">
        <f t="shared" si="14"/>
        <v>USD</v>
      </c>
      <c r="K228" s="18" t="str">
        <f t="shared" si="15"/>
        <v>40844USD</v>
      </c>
      <c r="L228" s="22">
        <v>1875.0000000000709</v>
      </c>
      <c r="M228" s="47">
        <f t="shared" si="16"/>
        <v>1324.6389751916179</v>
      </c>
      <c r="N228" s="53">
        <v>40844</v>
      </c>
      <c r="O228" s="52">
        <v>0</v>
      </c>
      <c r="P228" s="52" t="s">
        <v>65</v>
      </c>
      <c r="Q228" s="52">
        <v>163</v>
      </c>
      <c r="R228" s="52" t="s">
        <v>91</v>
      </c>
      <c r="S228" s="52">
        <v>1324.63897519173</v>
      </c>
      <c r="T228" s="52" t="s">
        <v>67</v>
      </c>
      <c r="U228" s="52" t="s">
        <v>68</v>
      </c>
      <c r="V228" s="52" t="s">
        <v>25</v>
      </c>
      <c r="W228" s="52" t="s">
        <v>26</v>
      </c>
      <c r="X228" s="42">
        <f t="shared" si="17"/>
        <v>0</v>
      </c>
    </row>
    <row r="229" spans="8:24" x14ac:dyDescent="0.25">
      <c r="H229" s="19">
        <v>40847</v>
      </c>
      <c r="I229" s="20" t="s">
        <v>26</v>
      </c>
      <c r="J229" s="18" t="str">
        <f t="shared" si="14"/>
        <v>USD</v>
      </c>
      <c r="K229" s="18" t="str">
        <f t="shared" si="15"/>
        <v>40847USD</v>
      </c>
      <c r="L229" s="23">
        <v>-19374.999999999811</v>
      </c>
      <c r="M229" s="47">
        <f t="shared" si="16"/>
        <v>-13839.186964386814</v>
      </c>
      <c r="N229" s="53">
        <v>40847</v>
      </c>
      <c r="O229" s="52">
        <v>0</v>
      </c>
      <c r="P229" s="52" t="s">
        <v>65</v>
      </c>
      <c r="Q229" s="52">
        <v>163</v>
      </c>
      <c r="R229" s="52" t="s">
        <v>91</v>
      </c>
      <c r="S229" s="52">
        <v>-13839.186964386799</v>
      </c>
      <c r="T229" s="52" t="s">
        <v>67</v>
      </c>
      <c r="U229" s="52" t="s">
        <v>68</v>
      </c>
      <c r="V229" s="52" t="s">
        <v>25</v>
      </c>
      <c r="W229" s="52" t="s">
        <v>26</v>
      </c>
      <c r="X229" s="42">
        <f t="shared" si="17"/>
        <v>0</v>
      </c>
    </row>
    <row r="230" spans="8:24" x14ac:dyDescent="0.25">
      <c r="H230" s="17">
        <v>40848</v>
      </c>
      <c r="I230" s="18" t="s">
        <v>26</v>
      </c>
      <c r="J230" s="18" t="str">
        <f t="shared" si="14"/>
        <v>USD</v>
      </c>
      <c r="K230" s="18" t="str">
        <f t="shared" si="15"/>
        <v>40848USD</v>
      </c>
      <c r="L230" s="22">
        <v>-40374.999999999993</v>
      </c>
      <c r="M230" s="47">
        <f t="shared" si="16"/>
        <v>-29520.363068426384</v>
      </c>
      <c r="N230" s="53">
        <v>40848</v>
      </c>
      <c r="O230" s="52">
        <v>0</v>
      </c>
      <c r="P230" s="52" t="s">
        <v>65</v>
      </c>
      <c r="Q230" s="52">
        <v>163</v>
      </c>
      <c r="R230" s="52" t="s">
        <v>91</v>
      </c>
      <c r="S230" s="52">
        <v>-29520.363068426399</v>
      </c>
      <c r="T230" s="52" t="s">
        <v>67</v>
      </c>
      <c r="U230" s="52" t="s">
        <v>68</v>
      </c>
      <c r="V230" s="52" t="s">
        <v>25</v>
      </c>
      <c r="W230" s="52" t="s">
        <v>26</v>
      </c>
      <c r="X230" s="42">
        <f t="shared" si="17"/>
        <v>0</v>
      </c>
    </row>
    <row r="231" spans="8:24" x14ac:dyDescent="0.25">
      <c r="H231" s="19">
        <v>40849</v>
      </c>
      <c r="I231" s="20" t="s">
        <v>26</v>
      </c>
      <c r="J231" s="18" t="str">
        <f t="shared" si="14"/>
        <v>USD</v>
      </c>
      <c r="K231" s="18" t="str">
        <f t="shared" si="15"/>
        <v>40849USD</v>
      </c>
      <c r="L231" s="23">
        <v>13499.999999999902</v>
      </c>
      <c r="M231" s="47">
        <f t="shared" si="16"/>
        <v>9793.0406550184889</v>
      </c>
      <c r="N231" s="53">
        <v>40849</v>
      </c>
      <c r="O231" s="52">
        <v>0</v>
      </c>
      <c r="P231" s="52" t="s">
        <v>65</v>
      </c>
      <c r="Q231" s="52">
        <v>163</v>
      </c>
      <c r="R231" s="52" t="s">
        <v>91</v>
      </c>
      <c r="S231" s="52">
        <v>9793.0406550183907</v>
      </c>
      <c r="T231" s="52" t="s">
        <v>67</v>
      </c>
      <c r="U231" s="52" t="s">
        <v>68</v>
      </c>
      <c r="V231" s="52" t="s">
        <v>25</v>
      </c>
      <c r="W231" s="52" t="s">
        <v>26</v>
      </c>
      <c r="X231" s="42">
        <f t="shared" si="17"/>
        <v>0</v>
      </c>
    </row>
    <row r="232" spans="8:24" x14ac:dyDescent="0.25">
      <c r="H232" s="17">
        <v>40850</v>
      </c>
      <c r="I232" s="18" t="s">
        <v>26</v>
      </c>
      <c r="J232" s="18" t="str">
        <f t="shared" si="14"/>
        <v>USD</v>
      </c>
      <c r="K232" s="18" t="str">
        <f t="shared" si="15"/>
        <v>40850USD</v>
      </c>
      <c r="L232" s="22">
        <v>-2375.0000000000159</v>
      </c>
      <c r="M232" s="47">
        <f t="shared" si="16"/>
        <v>-1725.2025146479978</v>
      </c>
      <c r="N232" s="53">
        <v>40850</v>
      </c>
      <c r="O232" s="52">
        <v>0</v>
      </c>
      <c r="P232" s="52" t="s">
        <v>65</v>
      </c>
      <c r="Q232" s="52">
        <v>163</v>
      </c>
      <c r="R232" s="52" t="s">
        <v>91</v>
      </c>
      <c r="S232" s="52">
        <v>-1725.20251464799</v>
      </c>
      <c r="T232" s="52" t="s">
        <v>67</v>
      </c>
      <c r="U232" s="52" t="s">
        <v>68</v>
      </c>
      <c r="V232" s="52" t="s">
        <v>25</v>
      </c>
      <c r="W232" s="52" t="s">
        <v>26</v>
      </c>
      <c r="X232" s="42">
        <f t="shared" si="17"/>
        <v>0</v>
      </c>
    </row>
    <row r="233" spans="8:24" x14ac:dyDescent="0.25">
      <c r="H233" s="19">
        <v>40851</v>
      </c>
      <c r="I233" s="20" t="s">
        <v>26</v>
      </c>
      <c r="J233" s="18" t="str">
        <f t="shared" si="14"/>
        <v>USD</v>
      </c>
      <c r="K233" s="18" t="str">
        <f t="shared" si="15"/>
        <v>40851USD</v>
      </c>
      <c r="L233" s="23">
        <v>-4500.0000000000591</v>
      </c>
      <c r="M233" s="47">
        <f t="shared" si="16"/>
        <v>-3277.6138554196118</v>
      </c>
      <c r="N233" s="53">
        <v>40851</v>
      </c>
      <c r="O233" s="52">
        <v>0</v>
      </c>
      <c r="P233" s="52" t="s">
        <v>65</v>
      </c>
      <c r="Q233" s="52">
        <v>163</v>
      </c>
      <c r="R233" s="52" t="s">
        <v>91</v>
      </c>
      <c r="S233" s="52">
        <v>-3277.61385541957</v>
      </c>
      <c r="T233" s="52" t="s">
        <v>67</v>
      </c>
      <c r="U233" s="52" t="s">
        <v>68</v>
      </c>
      <c r="V233" s="52" t="s">
        <v>25</v>
      </c>
      <c r="W233" s="52" t="s">
        <v>26</v>
      </c>
      <c r="X233" s="42">
        <f t="shared" si="17"/>
        <v>0</v>
      </c>
    </row>
    <row r="234" spans="8:24" x14ac:dyDescent="0.25">
      <c r="H234" s="17">
        <v>40854</v>
      </c>
      <c r="I234" s="18" t="s">
        <v>26</v>
      </c>
      <c r="J234" s="18" t="str">
        <f t="shared" si="14"/>
        <v>USD</v>
      </c>
      <c r="K234" s="18" t="str">
        <f t="shared" si="15"/>
        <v>40854USD</v>
      </c>
      <c r="L234" s="22">
        <v>4125.000000000101</v>
      </c>
      <c r="M234" s="47">
        <f t="shared" si="16"/>
        <v>2997.0574658765336</v>
      </c>
      <c r="N234" s="53">
        <v>40854</v>
      </c>
      <c r="O234" s="52">
        <v>0</v>
      </c>
      <c r="P234" s="52" t="s">
        <v>65</v>
      </c>
      <c r="Q234" s="52">
        <v>163</v>
      </c>
      <c r="R234" s="52" t="s">
        <v>91</v>
      </c>
      <c r="S234" s="52">
        <v>2997.0574658764599</v>
      </c>
      <c r="T234" s="52" t="s">
        <v>67</v>
      </c>
      <c r="U234" s="52" t="s">
        <v>68</v>
      </c>
      <c r="V234" s="52" t="s">
        <v>25</v>
      </c>
      <c r="W234" s="52" t="s">
        <v>26</v>
      </c>
      <c r="X234" s="42">
        <f t="shared" si="17"/>
        <v>0</v>
      </c>
    </row>
    <row r="235" spans="8:24" x14ac:dyDescent="0.25">
      <c r="H235" s="19">
        <v>40855</v>
      </c>
      <c r="I235" s="20" t="s">
        <v>26</v>
      </c>
      <c r="J235" s="18" t="str">
        <f t="shared" si="14"/>
        <v>USD</v>
      </c>
      <c r="K235" s="18" t="str">
        <f t="shared" si="15"/>
        <v>40855USD</v>
      </c>
      <c r="L235" s="23">
        <v>7874.9999999999654</v>
      </c>
      <c r="M235" s="47">
        <f t="shared" si="16"/>
        <v>5695.7286230799618</v>
      </c>
      <c r="N235" s="53">
        <v>40855</v>
      </c>
      <c r="O235" s="52">
        <v>0</v>
      </c>
      <c r="P235" s="52" t="s">
        <v>65</v>
      </c>
      <c r="Q235" s="52">
        <v>163</v>
      </c>
      <c r="R235" s="52" t="s">
        <v>91</v>
      </c>
      <c r="S235" s="52">
        <v>5695.72862307999</v>
      </c>
      <c r="T235" s="52" t="s">
        <v>67</v>
      </c>
      <c r="U235" s="52" t="s">
        <v>68</v>
      </c>
      <c r="V235" s="52" t="s">
        <v>25</v>
      </c>
      <c r="W235" s="52" t="s">
        <v>26</v>
      </c>
      <c r="X235" s="42">
        <f t="shared" si="17"/>
        <v>0</v>
      </c>
    </row>
    <row r="236" spans="8:24" x14ac:dyDescent="0.25">
      <c r="H236" s="17">
        <v>40856</v>
      </c>
      <c r="I236" s="18" t="s">
        <v>26</v>
      </c>
      <c r="J236" s="18" t="str">
        <f t="shared" si="14"/>
        <v>USD</v>
      </c>
      <c r="K236" s="18" t="str">
        <f t="shared" si="15"/>
        <v>40856USD</v>
      </c>
      <c r="L236" s="22">
        <v>-38374.999999999935</v>
      </c>
      <c r="M236" s="47">
        <f t="shared" si="16"/>
        <v>-28385.13593438331</v>
      </c>
      <c r="N236" s="53">
        <v>40856</v>
      </c>
      <c r="O236" s="52">
        <v>0</v>
      </c>
      <c r="P236" s="52" t="s">
        <v>65</v>
      </c>
      <c r="Q236" s="52">
        <v>163</v>
      </c>
      <c r="R236" s="52" t="s">
        <v>91</v>
      </c>
      <c r="S236" s="52">
        <v>-28385.135934383401</v>
      </c>
      <c r="T236" s="52" t="s">
        <v>67</v>
      </c>
      <c r="U236" s="52" t="s">
        <v>68</v>
      </c>
      <c r="V236" s="52" t="s">
        <v>25</v>
      </c>
      <c r="W236" s="52" t="s">
        <v>26</v>
      </c>
      <c r="X236" s="42">
        <f t="shared" si="17"/>
        <v>0</v>
      </c>
    </row>
    <row r="237" spans="8:24" x14ac:dyDescent="0.25">
      <c r="H237" s="19">
        <v>40857</v>
      </c>
      <c r="I237" s="20" t="s">
        <v>26</v>
      </c>
      <c r="J237" s="18" t="str">
        <f t="shared" si="14"/>
        <v>USD</v>
      </c>
      <c r="K237" s="18" t="str">
        <f t="shared" si="15"/>
        <v>40857USD</v>
      </c>
      <c r="L237" s="23">
        <v>6874.9999999997981</v>
      </c>
      <c r="M237" s="47">
        <f t="shared" si="16"/>
        <v>5064.9977398313185</v>
      </c>
      <c r="N237" s="53">
        <v>40857</v>
      </c>
      <c r="O237" s="52">
        <v>0</v>
      </c>
      <c r="P237" s="52" t="s">
        <v>65</v>
      </c>
      <c r="Q237" s="52">
        <v>163</v>
      </c>
      <c r="R237" s="52" t="s">
        <v>91</v>
      </c>
      <c r="S237" s="52">
        <v>5064.9977398314704</v>
      </c>
      <c r="T237" s="52" t="s">
        <v>67</v>
      </c>
      <c r="U237" s="52" t="s">
        <v>68</v>
      </c>
      <c r="V237" s="52" t="s">
        <v>25</v>
      </c>
      <c r="W237" s="52" t="s">
        <v>26</v>
      </c>
      <c r="X237" s="42">
        <f t="shared" si="17"/>
        <v>0</v>
      </c>
    </row>
    <row r="238" spans="8:24" x14ac:dyDescent="0.25">
      <c r="H238" s="17">
        <v>40858</v>
      </c>
      <c r="I238" s="18" t="s">
        <v>26</v>
      </c>
      <c r="J238" s="18" t="str">
        <f t="shared" si="14"/>
        <v>USD</v>
      </c>
      <c r="K238" s="18" t="str">
        <f t="shared" si="15"/>
        <v>40858USD</v>
      </c>
      <c r="L238" s="22">
        <v>14125.000000000109</v>
      </c>
      <c r="M238" s="47">
        <f t="shared" si="16"/>
        <v>10320.011482832273</v>
      </c>
      <c r="N238" s="53">
        <v>40858</v>
      </c>
      <c r="O238" s="52">
        <v>0</v>
      </c>
      <c r="P238" s="52" t="s">
        <v>65</v>
      </c>
      <c r="Q238" s="52">
        <v>163</v>
      </c>
      <c r="R238" s="52" t="s">
        <v>91</v>
      </c>
      <c r="S238" s="52">
        <v>10320.0114828322</v>
      </c>
      <c r="T238" s="52" t="s">
        <v>67</v>
      </c>
      <c r="U238" s="52" t="s">
        <v>68</v>
      </c>
      <c r="V238" s="52" t="s">
        <v>25</v>
      </c>
      <c r="W238" s="52" t="s">
        <v>26</v>
      </c>
      <c r="X238" s="42">
        <f t="shared" si="17"/>
        <v>0</v>
      </c>
    </row>
    <row r="239" spans="8:24" x14ac:dyDescent="0.25">
      <c r="H239" s="19">
        <v>40861</v>
      </c>
      <c r="I239" s="20" t="s">
        <v>26</v>
      </c>
      <c r="J239" s="18" t="str">
        <f t="shared" si="14"/>
        <v>USD</v>
      </c>
      <c r="K239" s="18" t="str">
        <f t="shared" si="15"/>
        <v>40861USD</v>
      </c>
      <c r="L239" s="23">
        <v>-5749.9999999999218</v>
      </c>
      <c r="M239" s="47">
        <f t="shared" si="16"/>
        <v>-4215.264494334212</v>
      </c>
      <c r="N239" s="53">
        <v>40861</v>
      </c>
      <c r="O239" s="52">
        <v>0</v>
      </c>
      <c r="P239" s="52" t="s">
        <v>69</v>
      </c>
      <c r="Q239" s="52">
        <v>163</v>
      </c>
      <c r="R239" s="52" t="s">
        <v>91</v>
      </c>
      <c r="S239" s="52">
        <v>-4215.2644943342702</v>
      </c>
      <c r="T239" s="52" t="s">
        <v>67</v>
      </c>
      <c r="U239" s="52" t="s">
        <v>68</v>
      </c>
      <c r="V239" s="52" t="s">
        <v>25</v>
      </c>
      <c r="W239" s="52" t="s">
        <v>26</v>
      </c>
      <c r="X239" s="42">
        <f t="shared" si="17"/>
        <v>0</v>
      </c>
    </row>
    <row r="240" spans="8:24" x14ac:dyDescent="0.25">
      <c r="H240" s="17">
        <v>40827</v>
      </c>
      <c r="I240" s="18" t="s">
        <v>27</v>
      </c>
      <c r="J240" s="18" t="str">
        <f t="shared" si="14"/>
        <v>USD</v>
      </c>
      <c r="K240" s="18" t="str">
        <f t="shared" si="15"/>
        <v>40827USD</v>
      </c>
      <c r="L240" s="22">
        <v>119749.99999999985</v>
      </c>
      <c r="M240" s="47">
        <f t="shared" si="16"/>
        <v>88076.726517396179</v>
      </c>
      <c r="N240" s="53">
        <v>40827</v>
      </c>
      <c r="O240" s="52">
        <v>0</v>
      </c>
      <c r="P240" s="52" t="s">
        <v>65</v>
      </c>
      <c r="Q240" s="52">
        <v>163</v>
      </c>
      <c r="R240" s="52" t="s">
        <v>91</v>
      </c>
      <c r="S240" s="52">
        <v>88076.726517396106</v>
      </c>
      <c r="T240" s="52" t="s">
        <v>67</v>
      </c>
      <c r="U240" s="52" t="s">
        <v>68</v>
      </c>
      <c r="V240" s="52" t="s">
        <v>25</v>
      </c>
      <c r="W240" s="52" t="s">
        <v>27</v>
      </c>
      <c r="X240" s="42">
        <f t="shared" si="17"/>
        <v>0</v>
      </c>
    </row>
    <row r="241" spans="8:24" x14ac:dyDescent="0.25">
      <c r="H241" s="19">
        <v>40828</v>
      </c>
      <c r="I241" s="20" t="s">
        <v>27</v>
      </c>
      <c r="J241" s="18" t="str">
        <f t="shared" si="14"/>
        <v>USD</v>
      </c>
      <c r="K241" s="18" t="str">
        <f t="shared" si="15"/>
        <v>40828USD</v>
      </c>
      <c r="L241" s="23">
        <v>-21624.99999999984</v>
      </c>
      <c r="M241" s="47">
        <f t="shared" si="16"/>
        <v>-15706.140726441889</v>
      </c>
      <c r="N241" s="53">
        <v>40828</v>
      </c>
      <c r="O241" s="52">
        <v>0</v>
      </c>
      <c r="P241" s="52" t="s">
        <v>65</v>
      </c>
      <c r="Q241" s="52">
        <v>163</v>
      </c>
      <c r="R241" s="52" t="s">
        <v>91</v>
      </c>
      <c r="S241" s="52">
        <v>-15706.140726441799</v>
      </c>
      <c r="T241" s="52" t="s">
        <v>67</v>
      </c>
      <c r="U241" s="52" t="s">
        <v>68</v>
      </c>
      <c r="V241" s="52" t="s">
        <v>25</v>
      </c>
      <c r="W241" s="52" t="s">
        <v>27</v>
      </c>
      <c r="X241" s="42">
        <f t="shared" si="17"/>
        <v>0</v>
      </c>
    </row>
    <row r="242" spans="8:24" x14ac:dyDescent="0.25">
      <c r="H242" s="17">
        <v>40829</v>
      </c>
      <c r="I242" s="18" t="s">
        <v>27</v>
      </c>
      <c r="J242" s="18" t="str">
        <f t="shared" si="14"/>
        <v>USD</v>
      </c>
      <c r="K242" s="18" t="str">
        <f t="shared" si="15"/>
        <v>40829USD</v>
      </c>
      <c r="L242" s="22">
        <v>8124.9999999999382</v>
      </c>
      <c r="M242" s="47">
        <f t="shared" si="16"/>
        <v>5928.9260690126212</v>
      </c>
      <c r="N242" s="53">
        <v>40829</v>
      </c>
      <c r="O242" s="52">
        <v>0</v>
      </c>
      <c r="P242" s="52" t="s">
        <v>65</v>
      </c>
      <c r="Q242" s="52">
        <v>163</v>
      </c>
      <c r="R242" s="52" t="s">
        <v>91</v>
      </c>
      <c r="S242" s="52">
        <v>5928.9260690126703</v>
      </c>
      <c r="T242" s="52" t="s">
        <v>67</v>
      </c>
      <c r="U242" s="52" t="s">
        <v>68</v>
      </c>
      <c r="V242" s="52" t="s">
        <v>25</v>
      </c>
      <c r="W242" s="52" t="s">
        <v>27</v>
      </c>
      <c r="X242" s="42">
        <f t="shared" si="17"/>
        <v>0</v>
      </c>
    </row>
    <row r="243" spans="8:24" x14ac:dyDescent="0.25">
      <c r="H243" s="19">
        <v>40830</v>
      </c>
      <c r="I243" s="20" t="s">
        <v>27</v>
      </c>
      <c r="J243" s="18" t="str">
        <f t="shared" si="14"/>
        <v>USD</v>
      </c>
      <c r="K243" s="18" t="str">
        <f t="shared" si="15"/>
        <v>40830USD</v>
      </c>
      <c r="L243" s="23">
        <v>-20374.999999999978</v>
      </c>
      <c r="M243" s="47">
        <f t="shared" si="16"/>
        <v>-14693.368259026629</v>
      </c>
      <c r="N243" s="53">
        <v>40830</v>
      </c>
      <c r="O243" s="52">
        <v>0</v>
      </c>
      <c r="P243" s="52" t="s">
        <v>65</v>
      </c>
      <c r="Q243" s="52">
        <v>163</v>
      </c>
      <c r="R243" s="52" t="s">
        <v>91</v>
      </c>
      <c r="S243" s="52">
        <v>-14693.3682590266</v>
      </c>
      <c r="T243" s="52" t="s">
        <v>67</v>
      </c>
      <c r="U243" s="52" t="s">
        <v>68</v>
      </c>
      <c r="V243" s="52" t="s">
        <v>25</v>
      </c>
      <c r="W243" s="52" t="s">
        <v>27</v>
      </c>
      <c r="X243" s="42">
        <f t="shared" si="17"/>
        <v>0</v>
      </c>
    </row>
    <row r="244" spans="8:24" x14ac:dyDescent="0.25">
      <c r="H244" s="17">
        <v>40833</v>
      </c>
      <c r="I244" s="18" t="s">
        <v>27</v>
      </c>
      <c r="J244" s="18" t="str">
        <f t="shared" si="14"/>
        <v>USD</v>
      </c>
      <c r="K244" s="18" t="str">
        <f t="shared" si="15"/>
        <v>40833USD</v>
      </c>
      <c r="L244" s="22">
        <v>9750.0000000000364</v>
      </c>
      <c r="M244" s="47">
        <f t="shared" si="16"/>
        <v>7070.827948265508</v>
      </c>
      <c r="N244" s="53">
        <v>40833</v>
      </c>
      <c r="O244" s="52">
        <v>0</v>
      </c>
      <c r="P244" s="52" t="s">
        <v>65</v>
      </c>
      <c r="Q244" s="52">
        <v>163</v>
      </c>
      <c r="R244" s="52" t="s">
        <v>91</v>
      </c>
      <c r="S244" s="52">
        <v>7070.8279482654798</v>
      </c>
      <c r="T244" s="52" t="s">
        <v>67</v>
      </c>
      <c r="U244" s="52" t="s">
        <v>68</v>
      </c>
      <c r="V244" s="52" t="s">
        <v>25</v>
      </c>
      <c r="W244" s="52" t="s">
        <v>27</v>
      </c>
      <c r="X244" s="42">
        <f t="shared" si="17"/>
        <v>0</v>
      </c>
    </row>
    <row r="245" spans="8:24" x14ac:dyDescent="0.25">
      <c r="H245" s="19">
        <v>40834</v>
      </c>
      <c r="I245" s="20" t="s">
        <v>27</v>
      </c>
      <c r="J245" s="18" t="str">
        <f t="shared" si="14"/>
        <v>USD</v>
      </c>
      <c r="K245" s="18" t="str">
        <f t="shared" si="15"/>
        <v>40834USD</v>
      </c>
      <c r="L245" s="23">
        <v>11374.999999999858</v>
      </c>
      <c r="M245" s="47">
        <f t="shared" si="16"/>
        <v>8304.1318010178584</v>
      </c>
      <c r="N245" s="53">
        <v>40834</v>
      </c>
      <c r="O245" s="52">
        <v>0</v>
      </c>
      <c r="P245" s="52" t="s">
        <v>65</v>
      </c>
      <c r="Q245" s="52">
        <v>163</v>
      </c>
      <c r="R245" s="52" t="s">
        <v>91</v>
      </c>
      <c r="S245" s="52">
        <v>8304.1318010177893</v>
      </c>
      <c r="T245" s="52" t="s">
        <v>67</v>
      </c>
      <c r="U245" s="52" t="s">
        <v>68</v>
      </c>
      <c r="V245" s="52" t="s">
        <v>25</v>
      </c>
      <c r="W245" s="52" t="s">
        <v>27</v>
      </c>
      <c r="X245" s="42">
        <f t="shared" si="17"/>
        <v>0</v>
      </c>
    </row>
    <row r="246" spans="8:24" x14ac:dyDescent="0.25">
      <c r="H246" s="17">
        <v>40835</v>
      </c>
      <c r="I246" s="18" t="s">
        <v>27</v>
      </c>
      <c r="J246" s="18" t="str">
        <f t="shared" si="14"/>
        <v>USD</v>
      </c>
      <c r="K246" s="18" t="str">
        <f t="shared" si="15"/>
        <v>40835USD</v>
      </c>
      <c r="L246" s="22">
        <v>-13999.999999999845</v>
      </c>
      <c r="M246" s="47">
        <f t="shared" si="16"/>
        <v>-10137.214506891391</v>
      </c>
      <c r="N246" s="53">
        <v>40835</v>
      </c>
      <c r="O246" s="52">
        <v>0</v>
      </c>
      <c r="P246" s="52" t="s">
        <v>65</v>
      </c>
      <c r="Q246" s="52">
        <v>163</v>
      </c>
      <c r="R246" s="52" t="s">
        <v>91</v>
      </c>
      <c r="S246" s="52">
        <v>-10137.2145068913</v>
      </c>
      <c r="T246" s="52" t="s">
        <v>67</v>
      </c>
      <c r="U246" s="52" t="s">
        <v>68</v>
      </c>
      <c r="V246" s="52" t="s">
        <v>25</v>
      </c>
      <c r="W246" s="52" t="s">
        <v>27</v>
      </c>
      <c r="X246" s="42">
        <f t="shared" si="17"/>
        <v>0</v>
      </c>
    </row>
    <row r="247" spans="8:24" x14ac:dyDescent="0.25">
      <c r="H247" s="19">
        <v>40836</v>
      </c>
      <c r="I247" s="20" t="s">
        <v>27</v>
      </c>
      <c r="J247" s="18" t="str">
        <f t="shared" si="14"/>
        <v>USD</v>
      </c>
      <c r="K247" s="18" t="str">
        <f t="shared" si="15"/>
        <v>40836USD</v>
      </c>
      <c r="L247" s="23">
        <v>8749.999999999869</v>
      </c>
      <c r="M247" s="47">
        <f t="shared" si="16"/>
        <v>6368.1749501815066</v>
      </c>
      <c r="N247" s="53">
        <v>40836</v>
      </c>
      <c r="O247" s="52">
        <v>0</v>
      </c>
      <c r="P247" s="52" t="s">
        <v>65</v>
      </c>
      <c r="Q247" s="52">
        <v>163</v>
      </c>
      <c r="R247" s="52" t="s">
        <v>91</v>
      </c>
      <c r="S247" s="52">
        <v>6368.1749501816003</v>
      </c>
      <c r="T247" s="52" t="s">
        <v>67</v>
      </c>
      <c r="U247" s="52" t="s">
        <v>68</v>
      </c>
      <c r="V247" s="52" t="s">
        <v>25</v>
      </c>
      <c r="W247" s="52" t="s">
        <v>27</v>
      </c>
      <c r="X247" s="42">
        <f t="shared" si="17"/>
        <v>0</v>
      </c>
    </row>
    <row r="248" spans="8:24" x14ac:dyDescent="0.25">
      <c r="H248" s="17">
        <v>40837</v>
      </c>
      <c r="I248" s="18" t="s">
        <v>27</v>
      </c>
      <c r="J248" s="18" t="str">
        <f t="shared" si="14"/>
        <v>USD</v>
      </c>
      <c r="K248" s="18" t="str">
        <f t="shared" si="15"/>
        <v>40837USD</v>
      </c>
      <c r="L248" s="22">
        <v>-17749.999999999989</v>
      </c>
      <c r="M248" s="47">
        <f t="shared" si="16"/>
        <v>-12785.881566976377</v>
      </c>
      <c r="N248" s="53">
        <v>40837</v>
      </c>
      <c r="O248" s="52">
        <v>0</v>
      </c>
      <c r="P248" s="52" t="s">
        <v>65</v>
      </c>
      <c r="Q248" s="52">
        <v>163</v>
      </c>
      <c r="R248" s="52" t="s">
        <v>91</v>
      </c>
      <c r="S248" s="52">
        <v>-12785.881566976401</v>
      </c>
      <c r="T248" s="52" t="s">
        <v>67</v>
      </c>
      <c r="U248" s="52" t="s">
        <v>68</v>
      </c>
      <c r="V248" s="52" t="s">
        <v>25</v>
      </c>
      <c r="W248" s="52" t="s">
        <v>27</v>
      </c>
      <c r="X248" s="42">
        <f t="shared" si="17"/>
        <v>0</v>
      </c>
    </row>
    <row r="249" spans="8:24" x14ac:dyDescent="0.25">
      <c r="H249" s="19">
        <v>40840</v>
      </c>
      <c r="I249" s="20" t="s">
        <v>27</v>
      </c>
      <c r="J249" s="18" t="str">
        <f t="shared" si="14"/>
        <v>USD</v>
      </c>
      <c r="K249" s="18" t="str">
        <f t="shared" si="15"/>
        <v>40840USD</v>
      </c>
      <c r="L249" s="23">
        <v>6375.000000000131</v>
      </c>
      <c r="M249" s="47">
        <f t="shared" si="16"/>
        <v>4609.0446338237762</v>
      </c>
      <c r="N249" s="53">
        <v>40840</v>
      </c>
      <c r="O249" s="52">
        <v>0</v>
      </c>
      <c r="P249" s="52" t="s">
        <v>65</v>
      </c>
      <c r="Q249" s="52">
        <v>163</v>
      </c>
      <c r="R249" s="52" t="s">
        <v>91</v>
      </c>
      <c r="S249" s="52">
        <v>4609.0446338236798</v>
      </c>
      <c r="T249" s="52" t="s">
        <v>67</v>
      </c>
      <c r="U249" s="52" t="s">
        <v>68</v>
      </c>
      <c r="V249" s="52" t="s">
        <v>25</v>
      </c>
      <c r="W249" s="52" t="s">
        <v>27</v>
      </c>
      <c r="X249" s="42">
        <f t="shared" si="17"/>
        <v>0</v>
      </c>
    </row>
    <row r="250" spans="8:24" x14ac:dyDescent="0.25">
      <c r="H250" s="17">
        <v>40841</v>
      </c>
      <c r="I250" s="18" t="s">
        <v>27</v>
      </c>
      <c r="J250" s="18" t="str">
        <f t="shared" si="14"/>
        <v>USD</v>
      </c>
      <c r="K250" s="18" t="str">
        <f t="shared" si="15"/>
        <v>40841USD</v>
      </c>
      <c r="L250" s="22">
        <v>-10874.999999999913</v>
      </c>
      <c r="M250" s="47">
        <f t="shared" si="16"/>
        <v>-7813.7629330225027</v>
      </c>
      <c r="N250" s="53">
        <v>40841</v>
      </c>
      <c r="O250" s="52">
        <v>0</v>
      </c>
      <c r="P250" s="52" t="s">
        <v>65</v>
      </c>
      <c r="Q250" s="52">
        <v>163</v>
      </c>
      <c r="R250" s="52" t="s">
        <v>91</v>
      </c>
      <c r="S250" s="52">
        <v>-7813.7629330223999</v>
      </c>
      <c r="T250" s="52" t="s">
        <v>67</v>
      </c>
      <c r="U250" s="52" t="s">
        <v>68</v>
      </c>
      <c r="V250" s="52" t="s">
        <v>25</v>
      </c>
      <c r="W250" s="52" t="s">
        <v>27</v>
      </c>
      <c r="X250" s="42">
        <f t="shared" si="17"/>
        <v>0</v>
      </c>
    </row>
    <row r="251" spans="8:24" x14ac:dyDescent="0.25">
      <c r="H251" s="19">
        <v>40842</v>
      </c>
      <c r="I251" s="20" t="s">
        <v>27</v>
      </c>
      <c r="J251" s="18" t="str">
        <f t="shared" si="14"/>
        <v>USD</v>
      </c>
      <c r="K251" s="18" t="str">
        <f t="shared" si="15"/>
        <v>40842USD</v>
      </c>
      <c r="L251" s="23">
        <v>-5125.0000000002683</v>
      </c>
      <c r="M251" s="47">
        <f t="shared" si="16"/>
        <v>-3671.4007225105097</v>
      </c>
      <c r="N251" s="53">
        <v>40842</v>
      </c>
      <c r="O251" s="52">
        <v>0</v>
      </c>
      <c r="P251" s="52" t="s">
        <v>65</v>
      </c>
      <c r="Q251" s="52">
        <v>163</v>
      </c>
      <c r="R251" s="52" t="s">
        <v>91</v>
      </c>
      <c r="S251" s="52">
        <v>-3671.4007225106502</v>
      </c>
      <c r="T251" s="52" t="s">
        <v>67</v>
      </c>
      <c r="U251" s="52" t="s">
        <v>68</v>
      </c>
      <c r="V251" s="52" t="s">
        <v>25</v>
      </c>
      <c r="W251" s="52" t="s">
        <v>27</v>
      </c>
      <c r="X251" s="42">
        <f t="shared" si="17"/>
        <v>0</v>
      </c>
    </row>
    <row r="252" spans="8:24" x14ac:dyDescent="0.25">
      <c r="H252" s="17">
        <v>40843</v>
      </c>
      <c r="I252" s="18" t="s">
        <v>27</v>
      </c>
      <c r="J252" s="18" t="str">
        <f t="shared" si="14"/>
        <v>USD</v>
      </c>
      <c r="K252" s="18" t="str">
        <f t="shared" si="15"/>
        <v>40843USD</v>
      </c>
      <c r="L252" s="22">
        <v>-22624.999999999727</v>
      </c>
      <c r="M252" s="47">
        <f t="shared" si="16"/>
        <v>-16000.254260989523</v>
      </c>
      <c r="N252" s="53">
        <v>40843</v>
      </c>
      <c r="O252" s="52">
        <v>0</v>
      </c>
      <c r="P252" s="52" t="s">
        <v>65</v>
      </c>
      <c r="Q252" s="52">
        <v>163</v>
      </c>
      <c r="R252" s="52" t="s">
        <v>91</v>
      </c>
      <c r="S252" s="52">
        <v>-16000.254260989401</v>
      </c>
      <c r="T252" s="52" t="s">
        <v>67</v>
      </c>
      <c r="U252" s="52" t="s">
        <v>68</v>
      </c>
      <c r="V252" s="52" t="s">
        <v>25</v>
      </c>
      <c r="W252" s="52" t="s">
        <v>27</v>
      </c>
      <c r="X252" s="42">
        <f t="shared" si="17"/>
        <v>0</v>
      </c>
    </row>
    <row r="253" spans="8:24" x14ac:dyDescent="0.25">
      <c r="H253" s="19">
        <v>40844</v>
      </c>
      <c r="I253" s="20" t="s">
        <v>27</v>
      </c>
      <c r="J253" s="18" t="str">
        <f t="shared" si="14"/>
        <v>USD</v>
      </c>
      <c r="K253" s="18" t="str">
        <f t="shared" si="15"/>
        <v>40844USD</v>
      </c>
      <c r="L253" s="23">
        <v>-1875.0000000000709</v>
      </c>
      <c r="M253" s="47">
        <f t="shared" si="16"/>
        <v>-1324.6389751916179</v>
      </c>
      <c r="N253" s="53">
        <v>40844</v>
      </c>
      <c r="O253" s="52">
        <v>0</v>
      </c>
      <c r="P253" s="52" t="s">
        <v>65</v>
      </c>
      <c r="Q253" s="52">
        <v>163</v>
      </c>
      <c r="R253" s="52" t="s">
        <v>91</v>
      </c>
      <c r="S253" s="52">
        <v>-1324.63897519173</v>
      </c>
      <c r="T253" s="52" t="s">
        <v>67</v>
      </c>
      <c r="U253" s="52" t="s">
        <v>68</v>
      </c>
      <c r="V253" s="52" t="s">
        <v>25</v>
      </c>
      <c r="W253" s="52" t="s">
        <v>27</v>
      </c>
      <c r="X253" s="42">
        <f t="shared" si="17"/>
        <v>0</v>
      </c>
    </row>
    <row r="254" spans="8:24" x14ac:dyDescent="0.25">
      <c r="H254" s="17">
        <v>40847</v>
      </c>
      <c r="I254" s="18" t="s">
        <v>27</v>
      </c>
      <c r="J254" s="18" t="str">
        <f t="shared" si="14"/>
        <v>USD</v>
      </c>
      <c r="K254" s="18" t="str">
        <f t="shared" si="15"/>
        <v>40847USD</v>
      </c>
      <c r="L254" s="22">
        <v>19374.999999999811</v>
      </c>
      <c r="M254" s="47">
        <f t="shared" si="16"/>
        <v>13839.186964386814</v>
      </c>
      <c r="N254" s="53">
        <v>40847</v>
      </c>
      <c r="O254" s="52">
        <v>0</v>
      </c>
      <c r="P254" s="52" t="s">
        <v>65</v>
      </c>
      <c r="Q254" s="52">
        <v>163</v>
      </c>
      <c r="R254" s="52" t="s">
        <v>91</v>
      </c>
      <c r="S254" s="52">
        <v>13839.186964386799</v>
      </c>
      <c r="T254" s="52" t="s">
        <v>67</v>
      </c>
      <c r="U254" s="52" t="s">
        <v>68</v>
      </c>
      <c r="V254" s="52" t="s">
        <v>25</v>
      </c>
      <c r="W254" s="52" t="s">
        <v>27</v>
      </c>
      <c r="X254" s="42">
        <f t="shared" si="17"/>
        <v>0</v>
      </c>
    </row>
    <row r="255" spans="8:24" x14ac:dyDescent="0.25">
      <c r="H255" s="19">
        <v>40848</v>
      </c>
      <c r="I255" s="20" t="s">
        <v>27</v>
      </c>
      <c r="J255" s="18" t="str">
        <f t="shared" si="14"/>
        <v>USD</v>
      </c>
      <c r="K255" s="18" t="str">
        <f t="shared" si="15"/>
        <v>40848USD</v>
      </c>
      <c r="L255" s="23">
        <v>40374.999999999993</v>
      </c>
      <c r="M255" s="47">
        <f t="shared" si="16"/>
        <v>29520.363068426384</v>
      </c>
      <c r="N255" s="53">
        <v>40848</v>
      </c>
      <c r="O255" s="52">
        <v>0</v>
      </c>
      <c r="P255" s="52" t="s">
        <v>65</v>
      </c>
      <c r="Q255" s="52">
        <v>163</v>
      </c>
      <c r="R255" s="52" t="s">
        <v>91</v>
      </c>
      <c r="S255" s="52">
        <v>29520.363068426399</v>
      </c>
      <c r="T255" s="52" t="s">
        <v>67</v>
      </c>
      <c r="U255" s="52" t="s">
        <v>68</v>
      </c>
      <c r="V255" s="52" t="s">
        <v>25</v>
      </c>
      <c r="W255" s="52" t="s">
        <v>27</v>
      </c>
      <c r="X255" s="42">
        <f t="shared" si="17"/>
        <v>0</v>
      </c>
    </row>
    <row r="256" spans="8:24" x14ac:dyDescent="0.25">
      <c r="H256" s="17">
        <v>40849</v>
      </c>
      <c r="I256" s="18" t="s">
        <v>27</v>
      </c>
      <c r="J256" s="18" t="str">
        <f t="shared" si="14"/>
        <v>USD</v>
      </c>
      <c r="K256" s="18" t="str">
        <f t="shared" si="15"/>
        <v>40849USD</v>
      </c>
      <c r="L256" s="22">
        <v>-13499.999999999902</v>
      </c>
      <c r="M256" s="47">
        <f t="shared" si="16"/>
        <v>-9793.0406550184889</v>
      </c>
      <c r="N256" s="53">
        <v>40849</v>
      </c>
      <c r="O256" s="52">
        <v>0</v>
      </c>
      <c r="P256" s="52" t="s">
        <v>65</v>
      </c>
      <c r="Q256" s="52">
        <v>163</v>
      </c>
      <c r="R256" s="52" t="s">
        <v>91</v>
      </c>
      <c r="S256" s="52">
        <v>-9793.0406550183907</v>
      </c>
      <c r="T256" s="52" t="s">
        <v>67</v>
      </c>
      <c r="U256" s="52" t="s">
        <v>68</v>
      </c>
      <c r="V256" s="52" t="s">
        <v>25</v>
      </c>
      <c r="W256" s="52" t="s">
        <v>27</v>
      </c>
      <c r="X256" s="42">
        <f t="shared" si="17"/>
        <v>0</v>
      </c>
    </row>
    <row r="257" spans="8:24" x14ac:dyDescent="0.25">
      <c r="H257" s="19">
        <v>40850</v>
      </c>
      <c r="I257" s="20" t="s">
        <v>27</v>
      </c>
      <c r="J257" s="18" t="str">
        <f t="shared" si="14"/>
        <v>USD</v>
      </c>
      <c r="K257" s="18" t="str">
        <f t="shared" si="15"/>
        <v>40850USD</v>
      </c>
      <c r="L257" s="23">
        <v>2375.0000000000159</v>
      </c>
      <c r="M257" s="47">
        <f t="shared" si="16"/>
        <v>1725.2025146479978</v>
      </c>
      <c r="N257" s="53">
        <v>40850</v>
      </c>
      <c r="O257" s="52">
        <v>0</v>
      </c>
      <c r="P257" s="52" t="s">
        <v>65</v>
      </c>
      <c r="Q257" s="52">
        <v>163</v>
      </c>
      <c r="R257" s="52" t="s">
        <v>91</v>
      </c>
      <c r="S257" s="52">
        <v>1725.20251464799</v>
      </c>
      <c r="T257" s="52" t="s">
        <v>67</v>
      </c>
      <c r="U257" s="52" t="s">
        <v>68</v>
      </c>
      <c r="V257" s="52" t="s">
        <v>25</v>
      </c>
      <c r="W257" s="52" t="s">
        <v>27</v>
      </c>
      <c r="X257" s="42">
        <f t="shared" si="17"/>
        <v>0</v>
      </c>
    </row>
    <row r="258" spans="8:24" x14ac:dyDescent="0.25">
      <c r="H258" s="17">
        <v>40851</v>
      </c>
      <c r="I258" s="18" t="s">
        <v>27</v>
      </c>
      <c r="J258" s="18" t="str">
        <f t="shared" si="14"/>
        <v>USD</v>
      </c>
      <c r="K258" s="18" t="str">
        <f t="shared" si="15"/>
        <v>40851USD</v>
      </c>
      <c r="L258" s="22">
        <v>4500.0000000000591</v>
      </c>
      <c r="M258" s="47">
        <f t="shared" si="16"/>
        <v>3277.6138554196118</v>
      </c>
      <c r="N258" s="53">
        <v>40851</v>
      </c>
      <c r="O258" s="52">
        <v>0</v>
      </c>
      <c r="P258" s="52" t="s">
        <v>65</v>
      </c>
      <c r="Q258" s="52">
        <v>163</v>
      </c>
      <c r="R258" s="52" t="s">
        <v>91</v>
      </c>
      <c r="S258" s="52">
        <v>3277.61385541957</v>
      </c>
      <c r="T258" s="52" t="s">
        <v>67</v>
      </c>
      <c r="U258" s="52" t="s">
        <v>68</v>
      </c>
      <c r="V258" s="52" t="s">
        <v>25</v>
      </c>
      <c r="W258" s="52" t="s">
        <v>27</v>
      </c>
      <c r="X258" s="42">
        <f t="shared" si="17"/>
        <v>0</v>
      </c>
    </row>
    <row r="259" spans="8:24" x14ac:dyDescent="0.25">
      <c r="H259" s="19">
        <v>40854</v>
      </c>
      <c r="I259" s="20" t="s">
        <v>27</v>
      </c>
      <c r="J259" s="18" t="str">
        <f t="shared" ref="J259:J322" si="18">MID(I259,21,3)</f>
        <v>USD</v>
      </c>
      <c r="K259" s="18" t="str">
        <f t="shared" ref="K259:K322" si="19">H259&amp;J259</f>
        <v>40854USD</v>
      </c>
      <c r="L259" s="23">
        <v>-4125.000000000101</v>
      </c>
      <c r="M259" s="47">
        <f t="shared" ref="M259:M322" si="20">VLOOKUP(K259,$A$1:$D$91,4,FALSE)*L259</f>
        <v>-2997.0574658765336</v>
      </c>
      <c r="N259" s="53">
        <v>40854</v>
      </c>
      <c r="O259" s="52">
        <v>0</v>
      </c>
      <c r="P259" s="52" t="s">
        <v>65</v>
      </c>
      <c r="Q259" s="52">
        <v>163</v>
      </c>
      <c r="R259" s="52" t="s">
        <v>91</v>
      </c>
      <c r="S259" s="52">
        <v>-2997.0574658764599</v>
      </c>
      <c r="T259" s="52" t="s">
        <v>67</v>
      </c>
      <c r="U259" s="52" t="s">
        <v>68</v>
      </c>
      <c r="V259" s="52" t="s">
        <v>25</v>
      </c>
      <c r="W259" s="52" t="s">
        <v>27</v>
      </c>
      <c r="X259" s="42">
        <f t="shared" ref="X259:X322" si="21">ROUND(M259/S259-1,8)</f>
        <v>0</v>
      </c>
    </row>
    <row r="260" spans="8:24" x14ac:dyDescent="0.25">
      <c r="H260" s="17">
        <v>40855</v>
      </c>
      <c r="I260" s="18" t="s">
        <v>27</v>
      </c>
      <c r="J260" s="18" t="str">
        <f t="shared" si="18"/>
        <v>USD</v>
      </c>
      <c r="K260" s="18" t="str">
        <f t="shared" si="19"/>
        <v>40855USD</v>
      </c>
      <c r="L260" s="22">
        <v>-7874.9999999999654</v>
      </c>
      <c r="M260" s="47">
        <f t="shared" si="20"/>
        <v>-5695.7286230799618</v>
      </c>
      <c r="N260" s="53">
        <v>40855</v>
      </c>
      <c r="O260" s="52">
        <v>0</v>
      </c>
      <c r="P260" s="52" t="s">
        <v>65</v>
      </c>
      <c r="Q260" s="52">
        <v>163</v>
      </c>
      <c r="R260" s="52" t="s">
        <v>91</v>
      </c>
      <c r="S260" s="52">
        <v>-5695.72862307999</v>
      </c>
      <c r="T260" s="52" t="s">
        <v>67</v>
      </c>
      <c r="U260" s="52" t="s">
        <v>68</v>
      </c>
      <c r="V260" s="52" t="s">
        <v>25</v>
      </c>
      <c r="W260" s="52" t="s">
        <v>27</v>
      </c>
      <c r="X260" s="42">
        <f t="shared" si="21"/>
        <v>0</v>
      </c>
    </row>
    <row r="261" spans="8:24" x14ac:dyDescent="0.25">
      <c r="H261" s="19">
        <v>40856</v>
      </c>
      <c r="I261" s="20" t="s">
        <v>27</v>
      </c>
      <c r="J261" s="18" t="str">
        <f t="shared" si="18"/>
        <v>USD</v>
      </c>
      <c r="K261" s="18" t="str">
        <f t="shared" si="19"/>
        <v>40856USD</v>
      </c>
      <c r="L261" s="23">
        <v>38374.999999999935</v>
      </c>
      <c r="M261" s="47">
        <f t="shared" si="20"/>
        <v>28385.13593438331</v>
      </c>
      <c r="N261" s="53">
        <v>40856</v>
      </c>
      <c r="O261" s="52">
        <v>0</v>
      </c>
      <c r="P261" s="52" t="s">
        <v>65</v>
      </c>
      <c r="Q261" s="52">
        <v>163</v>
      </c>
      <c r="R261" s="52" t="s">
        <v>91</v>
      </c>
      <c r="S261" s="52">
        <v>28385.135934383401</v>
      </c>
      <c r="T261" s="52" t="s">
        <v>67</v>
      </c>
      <c r="U261" s="52" t="s">
        <v>68</v>
      </c>
      <c r="V261" s="52" t="s">
        <v>25</v>
      </c>
      <c r="W261" s="52" t="s">
        <v>27</v>
      </c>
      <c r="X261" s="42">
        <f t="shared" si="21"/>
        <v>0</v>
      </c>
    </row>
    <row r="262" spans="8:24" x14ac:dyDescent="0.25">
      <c r="H262" s="17">
        <v>40857</v>
      </c>
      <c r="I262" s="18" t="s">
        <v>27</v>
      </c>
      <c r="J262" s="18" t="str">
        <f t="shared" si="18"/>
        <v>USD</v>
      </c>
      <c r="K262" s="18" t="str">
        <f t="shared" si="19"/>
        <v>40857USD</v>
      </c>
      <c r="L262" s="22">
        <v>-6874.9999999997981</v>
      </c>
      <c r="M262" s="47">
        <f t="shared" si="20"/>
        <v>-5064.9977398313185</v>
      </c>
      <c r="N262" s="53">
        <v>40857</v>
      </c>
      <c r="O262" s="52">
        <v>0</v>
      </c>
      <c r="P262" s="52" t="s">
        <v>65</v>
      </c>
      <c r="Q262" s="52">
        <v>163</v>
      </c>
      <c r="R262" s="52" t="s">
        <v>91</v>
      </c>
      <c r="S262" s="52">
        <v>-5064.9977398314704</v>
      </c>
      <c r="T262" s="52" t="s">
        <v>67</v>
      </c>
      <c r="U262" s="52" t="s">
        <v>68</v>
      </c>
      <c r="V262" s="52" t="s">
        <v>25</v>
      </c>
      <c r="W262" s="52" t="s">
        <v>27</v>
      </c>
      <c r="X262" s="42">
        <f t="shared" si="21"/>
        <v>0</v>
      </c>
    </row>
    <row r="263" spans="8:24" x14ac:dyDescent="0.25">
      <c r="H263" s="19">
        <v>40858</v>
      </c>
      <c r="I263" s="20" t="s">
        <v>27</v>
      </c>
      <c r="J263" s="18" t="str">
        <f t="shared" si="18"/>
        <v>USD</v>
      </c>
      <c r="K263" s="18" t="str">
        <f t="shared" si="19"/>
        <v>40858USD</v>
      </c>
      <c r="L263" s="23">
        <v>-14125.000000000109</v>
      </c>
      <c r="M263" s="47">
        <f t="shared" si="20"/>
        <v>-10320.011482832273</v>
      </c>
      <c r="N263" s="53">
        <v>40858</v>
      </c>
      <c r="O263" s="52">
        <v>0</v>
      </c>
      <c r="P263" s="52" t="s">
        <v>65</v>
      </c>
      <c r="Q263" s="52">
        <v>163</v>
      </c>
      <c r="R263" s="52" t="s">
        <v>91</v>
      </c>
      <c r="S263" s="52">
        <v>-10320.0114828322</v>
      </c>
      <c r="T263" s="52" t="s">
        <v>67</v>
      </c>
      <c r="U263" s="52" t="s">
        <v>68</v>
      </c>
      <c r="V263" s="52" t="s">
        <v>25</v>
      </c>
      <c r="W263" s="52" t="s">
        <v>27</v>
      </c>
      <c r="X263" s="42">
        <f t="shared" si="21"/>
        <v>0</v>
      </c>
    </row>
    <row r="264" spans="8:24" x14ac:dyDescent="0.25">
      <c r="H264" s="17">
        <v>40861</v>
      </c>
      <c r="I264" s="18" t="s">
        <v>27</v>
      </c>
      <c r="J264" s="18" t="str">
        <f t="shared" si="18"/>
        <v>USD</v>
      </c>
      <c r="K264" s="18" t="str">
        <f t="shared" si="19"/>
        <v>40861USD</v>
      </c>
      <c r="L264" s="22">
        <v>5749.9999999999218</v>
      </c>
      <c r="M264" s="47">
        <f t="shared" si="20"/>
        <v>4215.264494334212</v>
      </c>
      <c r="N264" s="53">
        <v>40861</v>
      </c>
      <c r="O264" s="52">
        <v>0</v>
      </c>
      <c r="P264" s="52" t="s">
        <v>69</v>
      </c>
      <c r="Q264" s="52">
        <v>163</v>
      </c>
      <c r="R264" s="52" t="s">
        <v>91</v>
      </c>
      <c r="S264" s="52">
        <v>4215.2644943342702</v>
      </c>
      <c r="T264" s="52" t="s">
        <v>67</v>
      </c>
      <c r="U264" s="52" t="s">
        <v>68</v>
      </c>
      <c r="V264" s="52" t="s">
        <v>25</v>
      </c>
      <c r="W264" s="52" t="s">
        <v>27</v>
      </c>
      <c r="X264" s="42">
        <f t="shared" si="21"/>
        <v>0</v>
      </c>
    </row>
    <row r="265" spans="8:24" x14ac:dyDescent="0.25">
      <c r="H265" s="19">
        <v>40819</v>
      </c>
      <c r="I265" s="20" t="s">
        <v>19</v>
      </c>
      <c r="J265" s="18" t="str">
        <f t="shared" si="18"/>
        <v>NOK</v>
      </c>
      <c r="K265" s="18" t="str">
        <f t="shared" si="19"/>
        <v>40819NOK</v>
      </c>
      <c r="L265" s="23">
        <v>-1253699.9999999993</v>
      </c>
      <c r="M265" s="47">
        <f t="shared" si="20"/>
        <v>-160355.98988954132</v>
      </c>
      <c r="N265" s="53">
        <v>40819</v>
      </c>
      <c r="O265" s="52">
        <v>0</v>
      </c>
      <c r="P265" s="52" t="s">
        <v>65</v>
      </c>
      <c r="Q265" s="52">
        <v>163</v>
      </c>
      <c r="R265" s="52" t="s">
        <v>91</v>
      </c>
      <c r="S265" s="52">
        <v>-160355.989889541</v>
      </c>
      <c r="T265" s="52" t="s">
        <v>67</v>
      </c>
      <c r="U265" s="52" t="s">
        <v>68</v>
      </c>
      <c r="V265" s="52" t="s">
        <v>18</v>
      </c>
      <c r="W265" s="52" t="s">
        <v>19</v>
      </c>
      <c r="X265" s="42">
        <f t="shared" si="21"/>
        <v>0</v>
      </c>
    </row>
    <row r="266" spans="8:24" x14ac:dyDescent="0.25">
      <c r="H266" s="17">
        <v>40820</v>
      </c>
      <c r="I266" s="18" t="s">
        <v>19</v>
      </c>
      <c r="J266" s="18" t="str">
        <f t="shared" si="18"/>
        <v>NOK</v>
      </c>
      <c r="K266" s="18" t="str">
        <f t="shared" si="19"/>
        <v>40820NOK</v>
      </c>
      <c r="L266" s="22">
        <v>88400.000000000029</v>
      </c>
      <c r="M266" s="47">
        <f t="shared" si="20"/>
        <v>11241.43883251077</v>
      </c>
      <c r="N266" s="53">
        <v>40820</v>
      </c>
      <c r="O266" s="52">
        <v>0</v>
      </c>
      <c r="P266" s="52" t="s">
        <v>65</v>
      </c>
      <c r="Q266" s="52">
        <v>163</v>
      </c>
      <c r="R266" s="52" t="s">
        <v>91</v>
      </c>
      <c r="S266" s="52">
        <v>11241.438832510799</v>
      </c>
      <c r="T266" s="52" t="s">
        <v>67</v>
      </c>
      <c r="U266" s="52" t="s">
        <v>68</v>
      </c>
      <c r="V266" s="52" t="s">
        <v>18</v>
      </c>
      <c r="W266" s="52" t="s">
        <v>19</v>
      </c>
      <c r="X266" s="42">
        <f t="shared" si="21"/>
        <v>0</v>
      </c>
    </row>
    <row r="267" spans="8:24" x14ac:dyDescent="0.25">
      <c r="H267" s="19">
        <v>40821</v>
      </c>
      <c r="I267" s="20" t="s">
        <v>19</v>
      </c>
      <c r="J267" s="18" t="str">
        <f t="shared" si="18"/>
        <v>NOK</v>
      </c>
      <c r="K267" s="18" t="str">
        <f t="shared" si="19"/>
        <v>40821NOK</v>
      </c>
      <c r="L267" s="23">
        <v>-80799.999999999985</v>
      </c>
      <c r="M267" s="47">
        <f t="shared" si="20"/>
        <v>-10325.754047788081</v>
      </c>
      <c r="N267" s="53">
        <v>40821</v>
      </c>
      <c r="O267" s="52">
        <v>0</v>
      </c>
      <c r="P267" s="52" t="s">
        <v>65</v>
      </c>
      <c r="Q267" s="52">
        <v>163</v>
      </c>
      <c r="R267" s="52" t="s">
        <v>91</v>
      </c>
      <c r="S267" s="52">
        <v>-10325.754047788099</v>
      </c>
      <c r="T267" s="52" t="s">
        <v>67</v>
      </c>
      <c r="U267" s="52" t="s">
        <v>68</v>
      </c>
      <c r="V267" s="52" t="s">
        <v>18</v>
      </c>
      <c r="W267" s="52" t="s">
        <v>19</v>
      </c>
      <c r="X267" s="42">
        <f t="shared" si="21"/>
        <v>0</v>
      </c>
    </row>
    <row r="268" spans="8:24" x14ac:dyDescent="0.25">
      <c r="H268" s="17">
        <v>40822</v>
      </c>
      <c r="I268" s="18" t="s">
        <v>19</v>
      </c>
      <c r="J268" s="18" t="str">
        <f t="shared" si="18"/>
        <v>NOK</v>
      </c>
      <c r="K268" s="18" t="str">
        <f t="shared" si="19"/>
        <v>40822NOK</v>
      </c>
      <c r="L268" s="22">
        <v>15899.99999999936</v>
      </c>
      <c r="M268" s="47">
        <f t="shared" si="20"/>
        <v>2024.6846248029351</v>
      </c>
      <c r="N268" s="53">
        <v>40822</v>
      </c>
      <c r="O268" s="52">
        <v>0</v>
      </c>
      <c r="P268" s="52" t="s">
        <v>65</v>
      </c>
      <c r="Q268" s="52">
        <v>163</v>
      </c>
      <c r="R268" s="52" t="s">
        <v>91</v>
      </c>
      <c r="S268" s="52">
        <v>2024.6846248030199</v>
      </c>
      <c r="T268" s="52" t="s">
        <v>67</v>
      </c>
      <c r="U268" s="52" t="s">
        <v>68</v>
      </c>
      <c r="V268" s="52" t="s">
        <v>18</v>
      </c>
      <c r="W268" s="52" t="s">
        <v>19</v>
      </c>
      <c r="X268" s="42">
        <f t="shared" si="21"/>
        <v>0</v>
      </c>
    </row>
    <row r="269" spans="8:24" x14ac:dyDescent="0.25">
      <c r="H269" s="19">
        <v>40823</v>
      </c>
      <c r="I269" s="20" t="s">
        <v>19</v>
      </c>
      <c r="J269" s="18" t="str">
        <f t="shared" si="18"/>
        <v>NOK</v>
      </c>
      <c r="K269" s="18" t="str">
        <f t="shared" si="19"/>
        <v>40823NOK</v>
      </c>
      <c r="L269" s="23">
        <v>-91599.99999999968</v>
      </c>
      <c r="M269" s="47">
        <f t="shared" si="20"/>
        <v>-11717.37060950675</v>
      </c>
      <c r="N269" s="53">
        <v>40823</v>
      </c>
      <c r="O269" s="52">
        <v>0</v>
      </c>
      <c r="P269" s="52" t="s">
        <v>65</v>
      </c>
      <c r="Q269" s="52">
        <v>163</v>
      </c>
      <c r="R269" s="52" t="s">
        <v>91</v>
      </c>
      <c r="S269" s="52">
        <v>-11717.370609506799</v>
      </c>
      <c r="T269" s="52" t="s">
        <v>67</v>
      </c>
      <c r="U269" s="52" t="s">
        <v>68</v>
      </c>
      <c r="V269" s="52" t="s">
        <v>18</v>
      </c>
      <c r="W269" s="52" t="s">
        <v>19</v>
      </c>
      <c r="X269" s="42">
        <f t="shared" si="21"/>
        <v>0</v>
      </c>
    </row>
    <row r="270" spans="8:24" x14ac:dyDescent="0.25">
      <c r="H270" s="17">
        <v>40827</v>
      </c>
      <c r="I270" s="18" t="s">
        <v>19</v>
      </c>
      <c r="J270" s="18" t="str">
        <f t="shared" si="18"/>
        <v>NOK</v>
      </c>
      <c r="K270" s="18" t="str">
        <f t="shared" si="19"/>
        <v>40827NOK</v>
      </c>
      <c r="L270" s="22">
        <v>-76900.000000000189</v>
      </c>
      <c r="M270" s="47">
        <f t="shared" si="20"/>
        <v>-9882.9872072399939</v>
      </c>
      <c r="N270" s="53">
        <v>40827</v>
      </c>
      <c r="O270" s="52">
        <v>0</v>
      </c>
      <c r="P270" s="52" t="s">
        <v>65</v>
      </c>
      <c r="Q270" s="52">
        <v>163</v>
      </c>
      <c r="R270" s="52" t="s">
        <v>91</v>
      </c>
      <c r="S270" s="52">
        <v>-9882.9872072399703</v>
      </c>
      <c r="T270" s="52" t="s">
        <v>67</v>
      </c>
      <c r="U270" s="52" t="s">
        <v>68</v>
      </c>
      <c r="V270" s="52" t="s">
        <v>18</v>
      </c>
      <c r="W270" s="52" t="s">
        <v>19</v>
      </c>
      <c r="X270" s="42">
        <f t="shared" si="21"/>
        <v>0</v>
      </c>
    </row>
    <row r="271" spans="8:24" x14ac:dyDescent="0.25">
      <c r="H271" s="19">
        <v>40828</v>
      </c>
      <c r="I271" s="20" t="s">
        <v>19</v>
      </c>
      <c r="J271" s="18" t="str">
        <f t="shared" si="18"/>
        <v>NOK</v>
      </c>
      <c r="K271" s="18" t="str">
        <f t="shared" si="19"/>
        <v>40828NOK</v>
      </c>
      <c r="L271" s="23">
        <v>-72999.999999999505</v>
      </c>
      <c r="M271" s="47">
        <f t="shared" si="20"/>
        <v>-9383.9340136736864</v>
      </c>
      <c r="N271" s="53">
        <v>40828</v>
      </c>
      <c r="O271" s="52">
        <v>0</v>
      </c>
      <c r="P271" s="52" t="s">
        <v>65</v>
      </c>
      <c r="Q271" s="52">
        <v>163</v>
      </c>
      <c r="R271" s="52" t="s">
        <v>91</v>
      </c>
      <c r="S271" s="52">
        <v>-9383.9340136737501</v>
      </c>
      <c r="T271" s="52" t="s">
        <v>67</v>
      </c>
      <c r="U271" s="52" t="s">
        <v>68</v>
      </c>
      <c r="V271" s="52" t="s">
        <v>18</v>
      </c>
      <c r="W271" s="52" t="s">
        <v>19</v>
      </c>
      <c r="X271" s="42">
        <f t="shared" si="21"/>
        <v>0</v>
      </c>
    </row>
    <row r="272" spans="8:24" x14ac:dyDescent="0.25">
      <c r="H272" s="17">
        <v>40829</v>
      </c>
      <c r="I272" s="18" t="s">
        <v>19</v>
      </c>
      <c r="J272" s="18" t="str">
        <f t="shared" si="18"/>
        <v>NOK</v>
      </c>
      <c r="K272" s="18" t="str">
        <f t="shared" si="19"/>
        <v>40829NOK</v>
      </c>
      <c r="L272" s="22">
        <v>3299.9999999994143</v>
      </c>
      <c r="M272" s="47">
        <f t="shared" si="20"/>
        <v>425.9558322580952</v>
      </c>
      <c r="N272" s="53">
        <v>40829</v>
      </c>
      <c r="O272" s="52">
        <v>0</v>
      </c>
      <c r="P272" s="52" t="s">
        <v>65</v>
      </c>
      <c r="Q272" s="52">
        <v>163</v>
      </c>
      <c r="R272" s="52" t="s">
        <v>91</v>
      </c>
      <c r="S272" s="52">
        <v>425.95583225817097</v>
      </c>
      <c r="T272" s="52" t="s">
        <v>67</v>
      </c>
      <c r="U272" s="52" t="s">
        <v>68</v>
      </c>
      <c r="V272" s="52" t="s">
        <v>18</v>
      </c>
      <c r="W272" s="52" t="s">
        <v>19</v>
      </c>
      <c r="X272" s="42">
        <f t="shared" si="21"/>
        <v>0</v>
      </c>
    </row>
    <row r="273" spans="8:24" x14ac:dyDescent="0.25">
      <c r="H273" s="19">
        <v>40830</v>
      </c>
      <c r="I273" s="20" t="s">
        <v>19</v>
      </c>
      <c r="J273" s="18" t="str">
        <f t="shared" si="18"/>
        <v>NOK</v>
      </c>
      <c r="K273" s="18" t="str">
        <f t="shared" si="19"/>
        <v>40830NOK</v>
      </c>
      <c r="L273" s="23">
        <v>-71699.999999999869</v>
      </c>
      <c r="M273" s="47">
        <f t="shared" si="20"/>
        <v>-9263.6887068480701</v>
      </c>
      <c r="N273" s="53">
        <v>40830</v>
      </c>
      <c r="O273" s="52">
        <v>0</v>
      </c>
      <c r="P273" s="52" t="s">
        <v>65</v>
      </c>
      <c r="Q273" s="52">
        <v>163</v>
      </c>
      <c r="R273" s="52" t="s">
        <v>91</v>
      </c>
      <c r="S273" s="52">
        <v>-9263.6887068480901</v>
      </c>
      <c r="T273" s="52" t="s">
        <v>67</v>
      </c>
      <c r="U273" s="52" t="s">
        <v>68</v>
      </c>
      <c r="V273" s="52" t="s">
        <v>18</v>
      </c>
      <c r="W273" s="52" t="s">
        <v>19</v>
      </c>
      <c r="X273" s="42">
        <f t="shared" si="21"/>
        <v>0</v>
      </c>
    </row>
    <row r="274" spans="8:24" x14ac:dyDescent="0.25">
      <c r="H274" s="17">
        <v>40833</v>
      </c>
      <c r="I274" s="18" t="s">
        <v>19</v>
      </c>
      <c r="J274" s="18" t="str">
        <f t="shared" si="18"/>
        <v>NOK</v>
      </c>
      <c r="K274" s="18" t="str">
        <f t="shared" si="19"/>
        <v>40833NOK</v>
      </c>
      <c r="L274" s="22">
        <v>28900.000000000149</v>
      </c>
      <c r="M274" s="47">
        <f t="shared" si="20"/>
        <v>3735.6286494609162</v>
      </c>
      <c r="N274" s="53">
        <v>40833</v>
      </c>
      <c r="O274" s="52">
        <v>0</v>
      </c>
      <c r="P274" s="52" t="s">
        <v>65</v>
      </c>
      <c r="Q274" s="52">
        <v>163</v>
      </c>
      <c r="R274" s="52" t="s">
        <v>91</v>
      </c>
      <c r="S274" s="52">
        <v>3735.6286494608999</v>
      </c>
      <c r="T274" s="52" t="s">
        <v>67</v>
      </c>
      <c r="U274" s="52" t="s">
        <v>68</v>
      </c>
      <c r="V274" s="52" t="s">
        <v>18</v>
      </c>
      <c r="W274" s="52" t="s">
        <v>19</v>
      </c>
      <c r="X274" s="42">
        <f t="shared" si="21"/>
        <v>0</v>
      </c>
    </row>
    <row r="275" spans="8:24" x14ac:dyDescent="0.25">
      <c r="H275" s="19">
        <v>40834</v>
      </c>
      <c r="I275" s="20" t="s">
        <v>19</v>
      </c>
      <c r="J275" s="18" t="str">
        <f t="shared" si="18"/>
        <v>NOK</v>
      </c>
      <c r="K275" s="18" t="str">
        <f t="shared" si="19"/>
        <v>40834NOK</v>
      </c>
      <c r="L275" s="23">
        <v>46400.000000000218</v>
      </c>
      <c r="M275" s="47">
        <f t="shared" si="20"/>
        <v>5987.9541856968881</v>
      </c>
      <c r="N275" s="53">
        <v>40834</v>
      </c>
      <c r="O275" s="52">
        <v>0</v>
      </c>
      <c r="P275" s="52" t="s">
        <v>65</v>
      </c>
      <c r="Q275" s="52">
        <v>163</v>
      </c>
      <c r="R275" s="52" t="s">
        <v>91</v>
      </c>
      <c r="S275" s="52">
        <v>5987.9541856968599</v>
      </c>
      <c r="T275" s="52" t="s">
        <v>67</v>
      </c>
      <c r="U275" s="52" t="s">
        <v>68</v>
      </c>
      <c r="V275" s="52" t="s">
        <v>18</v>
      </c>
      <c r="W275" s="52" t="s">
        <v>19</v>
      </c>
      <c r="X275" s="42">
        <f t="shared" si="21"/>
        <v>0</v>
      </c>
    </row>
    <row r="276" spans="8:24" x14ac:dyDescent="0.25">
      <c r="H276" s="17">
        <v>40835</v>
      </c>
      <c r="I276" s="18" t="s">
        <v>19</v>
      </c>
      <c r="J276" s="18" t="str">
        <f t="shared" si="18"/>
        <v>NOK</v>
      </c>
      <c r="K276" s="18" t="str">
        <f t="shared" si="19"/>
        <v>40835NOK</v>
      </c>
      <c r="L276" s="22">
        <v>-56700.000000000196</v>
      </c>
      <c r="M276" s="47">
        <f t="shared" si="20"/>
        <v>-7331.114235482255</v>
      </c>
      <c r="N276" s="53">
        <v>40835</v>
      </c>
      <c r="O276" s="52">
        <v>0</v>
      </c>
      <c r="P276" s="52" t="s">
        <v>65</v>
      </c>
      <c r="Q276" s="52">
        <v>163</v>
      </c>
      <c r="R276" s="52" t="s">
        <v>91</v>
      </c>
      <c r="S276" s="52">
        <v>-7331.1142354822296</v>
      </c>
      <c r="T276" s="52" t="s">
        <v>67</v>
      </c>
      <c r="U276" s="52" t="s">
        <v>68</v>
      </c>
      <c r="V276" s="52" t="s">
        <v>18</v>
      </c>
      <c r="W276" s="52" t="s">
        <v>19</v>
      </c>
      <c r="X276" s="42">
        <f t="shared" si="21"/>
        <v>0</v>
      </c>
    </row>
    <row r="277" spans="8:24" x14ac:dyDescent="0.25">
      <c r="H277" s="19">
        <v>40836</v>
      </c>
      <c r="I277" s="20" t="s">
        <v>19</v>
      </c>
      <c r="J277" s="18" t="str">
        <f t="shared" si="18"/>
        <v>NOK</v>
      </c>
      <c r="K277" s="18" t="str">
        <f t="shared" si="19"/>
        <v>40836NOK</v>
      </c>
      <c r="L277" s="23">
        <v>12100.000000000222</v>
      </c>
      <c r="M277" s="47">
        <f t="shared" si="20"/>
        <v>1569.1023110735202</v>
      </c>
      <c r="N277" s="53">
        <v>40836</v>
      </c>
      <c r="O277" s="52">
        <v>0</v>
      </c>
      <c r="P277" s="52" t="s">
        <v>65</v>
      </c>
      <c r="Q277" s="52">
        <v>163</v>
      </c>
      <c r="R277" s="52" t="s">
        <v>91</v>
      </c>
      <c r="S277" s="52">
        <v>1569.10231107349</v>
      </c>
      <c r="T277" s="52" t="s">
        <v>67</v>
      </c>
      <c r="U277" s="52" t="s">
        <v>68</v>
      </c>
      <c r="V277" s="52" t="s">
        <v>18</v>
      </c>
      <c r="W277" s="52" t="s">
        <v>19</v>
      </c>
      <c r="X277" s="42">
        <f t="shared" si="21"/>
        <v>0</v>
      </c>
    </row>
    <row r="278" spans="8:24" x14ac:dyDescent="0.25">
      <c r="H278" s="17">
        <v>40837</v>
      </c>
      <c r="I278" s="18" t="s">
        <v>19</v>
      </c>
      <c r="J278" s="18" t="str">
        <f t="shared" si="18"/>
        <v>NOK</v>
      </c>
      <c r="K278" s="18" t="str">
        <f t="shared" si="19"/>
        <v>40837NOK</v>
      </c>
      <c r="L278" s="22">
        <v>-54400.000000000226</v>
      </c>
      <c r="M278" s="47">
        <f t="shared" si="20"/>
        <v>-7050.5725949500356</v>
      </c>
      <c r="N278" s="53">
        <v>40837</v>
      </c>
      <c r="O278" s="52">
        <v>0</v>
      </c>
      <c r="P278" s="52" t="s">
        <v>65</v>
      </c>
      <c r="Q278" s="52">
        <v>163</v>
      </c>
      <c r="R278" s="52" t="s">
        <v>91</v>
      </c>
      <c r="S278" s="52">
        <v>-7050.5725949500002</v>
      </c>
      <c r="T278" s="52" t="s">
        <v>67</v>
      </c>
      <c r="U278" s="52" t="s">
        <v>68</v>
      </c>
      <c r="V278" s="52" t="s">
        <v>18</v>
      </c>
      <c r="W278" s="52" t="s">
        <v>19</v>
      </c>
      <c r="X278" s="42">
        <f t="shared" si="21"/>
        <v>0</v>
      </c>
    </row>
    <row r="279" spans="8:24" x14ac:dyDescent="0.25">
      <c r="H279" s="19">
        <v>40840</v>
      </c>
      <c r="I279" s="20" t="s">
        <v>19</v>
      </c>
      <c r="J279" s="18" t="str">
        <f t="shared" si="18"/>
        <v>NOK</v>
      </c>
      <c r="K279" s="18" t="str">
        <f t="shared" si="19"/>
        <v>40840NOK</v>
      </c>
      <c r="L279" s="23">
        <v>6999.9999999996735</v>
      </c>
      <c r="M279" s="47">
        <f t="shared" si="20"/>
        <v>909.43445996377727</v>
      </c>
      <c r="N279" s="53">
        <v>40840</v>
      </c>
      <c r="O279" s="52">
        <v>0</v>
      </c>
      <c r="P279" s="52" t="s">
        <v>65</v>
      </c>
      <c r="Q279" s="52">
        <v>163</v>
      </c>
      <c r="R279" s="52" t="s">
        <v>91</v>
      </c>
      <c r="S279" s="52">
        <v>909.43445996381899</v>
      </c>
      <c r="T279" s="52" t="s">
        <v>67</v>
      </c>
      <c r="U279" s="52" t="s">
        <v>68</v>
      </c>
      <c r="V279" s="52" t="s">
        <v>18</v>
      </c>
      <c r="W279" s="52" t="s">
        <v>19</v>
      </c>
      <c r="X279" s="42">
        <f t="shared" si="21"/>
        <v>0</v>
      </c>
    </row>
    <row r="280" spans="8:24" x14ac:dyDescent="0.25">
      <c r="H280" s="17">
        <v>40841</v>
      </c>
      <c r="I280" s="18" t="s">
        <v>19</v>
      </c>
      <c r="J280" s="18" t="str">
        <f t="shared" si="18"/>
        <v>NOK</v>
      </c>
      <c r="K280" s="18" t="str">
        <f t="shared" si="19"/>
        <v>40841NOK</v>
      </c>
      <c r="L280" s="22">
        <v>-40199.999999999571</v>
      </c>
      <c r="M280" s="47">
        <f t="shared" si="20"/>
        <v>-5228.1534249796568</v>
      </c>
      <c r="N280" s="53">
        <v>40841</v>
      </c>
      <c r="O280" s="52">
        <v>0</v>
      </c>
      <c r="P280" s="52" t="s">
        <v>65</v>
      </c>
      <c r="Q280" s="52">
        <v>163</v>
      </c>
      <c r="R280" s="52" t="s">
        <v>91</v>
      </c>
      <c r="S280" s="52">
        <v>-5228.1534249797096</v>
      </c>
      <c r="T280" s="52" t="s">
        <v>67</v>
      </c>
      <c r="U280" s="52" t="s">
        <v>68</v>
      </c>
      <c r="V280" s="52" t="s">
        <v>18</v>
      </c>
      <c r="W280" s="52" t="s">
        <v>19</v>
      </c>
      <c r="X280" s="42">
        <f t="shared" si="21"/>
        <v>0</v>
      </c>
    </row>
    <row r="281" spans="8:24" x14ac:dyDescent="0.25">
      <c r="H281" s="19">
        <v>40842</v>
      </c>
      <c r="I281" s="20" t="s">
        <v>19</v>
      </c>
      <c r="J281" s="18" t="str">
        <f t="shared" si="18"/>
        <v>NOK</v>
      </c>
      <c r="K281" s="18" t="str">
        <f t="shared" si="19"/>
        <v>40842NOK</v>
      </c>
      <c r="L281" s="23">
        <v>-26699.999999999945</v>
      </c>
      <c r="M281" s="47">
        <f t="shared" si="20"/>
        <v>-3478.9422615800831</v>
      </c>
      <c r="N281" s="53">
        <v>40842</v>
      </c>
      <c r="O281" s="52">
        <v>0</v>
      </c>
      <c r="P281" s="52" t="s">
        <v>65</v>
      </c>
      <c r="Q281" s="52">
        <v>163</v>
      </c>
      <c r="R281" s="52" t="s">
        <v>91</v>
      </c>
      <c r="S281" s="52">
        <v>-3478.94226158009</v>
      </c>
      <c r="T281" s="52" t="s">
        <v>67</v>
      </c>
      <c r="U281" s="52" t="s">
        <v>68</v>
      </c>
      <c r="V281" s="52" t="s">
        <v>18</v>
      </c>
      <c r="W281" s="52" t="s">
        <v>19</v>
      </c>
      <c r="X281" s="42">
        <f t="shared" si="21"/>
        <v>0</v>
      </c>
    </row>
    <row r="282" spans="8:24" x14ac:dyDescent="0.25">
      <c r="H282" s="17">
        <v>40843</v>
      </c>
      <c r="I282" s="18" t="s">
        <v>19</v>
      </c>
      <c r="J282" s="18" t="str">
        <f t="shared" si="18"/>
        <v>NOK</v>
      </c>
      <c r="K282" s="18" t="str">
        <f t="shared" si="19"/>
        <v>40843NOK</v>
      </c>
      <c r="L282" s="22">
        <v>-67899.999999999854</v>
      </c>
      <c r="M282" s="47">
        <f t="shared" si="20"/>
        <v>-8843.0800619862184</v>
      </c>
      <c r="N282" s="53">
        <v>40843</v>
      </c>
      <c r="O282" s="52">
        <v>0</v>
      </c>
      <c r="P282" s="52" t="s">
        <v>65</v>
      </c>
      <c r="Q282" s="52">
        <v>163</v>
      </c>
      <c r="R282" s="52" t="s">
        <v>91</v>
      </c>
      <c r="S282" s="52">
        <v>-8843.0800619862403</v>
      </c>
      <c r="T282" s="52" t="s">
        <v>67</v>
      </c>
      <c r="U282" s="52" t="s">
        <v>68</v>
      </c>
      <c r="V282" s="52" t="s">
        <v>18</v>
      </c>
      <c r="W282" s="52" t="s">
        <v>19</v>
      </c>
      <c r="X282" s="42">
        <f t="shared" si="21"/>
        <v>0</v>
      </c>
    </row>
    <row r="283" spans="8:24" x14ac:dyDescent="0.25">
      <c r="H283" s="19">
        <v>40844</v>
      </c>
      <c r="I283" s="20" t="s">
        <v>19</v>
      </c>
      <c r="J283" s="18" t="str">
        <f t="shared" si="18"/>
        <v>NOK</v>
      </c>
      <c r="K283" s="18" t="str">
        <f t="shared" si="19"/>
        <v>40844NOK</v>
      </c>
      <c r="L283" s="23">
        <v>-9000.000000000342</v>
      </c>
      <c r="M283" s="47">
        <f t="shared" si="20"/>
        <v>-1172.8739917729779</v>
      </c>
      <c r="N283" s="53">
        <v>40844</v>
      </c>
      <c r="O283" s="52">
        <v>0</v>
      </c>
      <c r="P283" s="52" t="s">
        <v>65</v>
      </c>
      <c r="Q283" s="52">
        <v>163</v>
      </c>
      <c r="R283" s="52" t="s">
        <v>91</v>
      </c>
      <c r="S283" s="52">
        <v>-1172.8739917729299</v>
      </c>
      <c r="T283" s="52" t="s">
        <v>67</v>
      </c>
      <c r="U283" s="52" t="s">
        <v>68</v>
      </c>
      <c r="V283" s="52" t="s">
        <v>18</v>
      </c>
      <c r="W283" s="52" t="s">
        <v>19</v>
      </c>
      <c r="X283" s="42">
        <f t="shared" si="21"/>
        <v>0</v>
      </c>
    </row>
    <row r="284" spans="8:24" x14ac:dyDescent="0.25">
      <c r="H284" s="17">
        <v>40847</v>
      </c>
      <c r="I284" s="18" t="s">
        <v>19</v>
      </c>
      <c r="J284" s="18" t="str">
        <f t="shared" si="18"/>
        <v>NOK</v>
      </c>
      <c r="K284" s="18" t="str">
        <f t="shared" si="19"/>
        <v>40847NOK</v>
      </c>
      <c r="L284" s="22">
        <v>78000.000000000291</v>
      </c>
      <c r="M284" s="47">
        <f t="shared" si="20"/>
        <v>10131.455778514492</v>
      </c>
      <c r="N284" s="53">
        <v>40847</v>
      </c>
      <c r="O284" s="52">
        <v>0</v>
      </c>
      <c r="P284" s="52" t="s">
        <v>65</v>
      </c>
      <c r="Q284" s="52">
        <v>163</v>
      </c>
      <c r="R284" s="52" t="s">
        <v>91</v>
      </c>
      <c r="S284" s="52">
        <v>10131.455778514501</v>
      </c>
      <c r="T284" s="52" t="s">
        <v>67</v>
      </c>
      <c r="U284" s="52" t="s">
        <v>68</v>
      </c>
      <c r="V284" s="52" t="s">
        <v>18</v>
      </c>
      <c r="W284" s="52" t="s">
        <v>19</v>
      </c>
      <c r="X284" s="42">
        <f t="shared" si="21"/>
        <v>0</v>
      </c>
    </row>
    <row r="285" spans="8:24" x14ac:dyDescent="0.25">
      <c r="H285" s="19">
        <v>40848</v>
      </c>
      <c r="I285" s="20" t="s">
        <v>19</v>
      </c>
      <c r="J285" s="18" t="str">
        <f t="shared" si="18"/>
        <v>NOK</v>
      </c>
      <c r="K285" s="18" t="str">
        <f t="shared" si="19"/>
        <v>40848NOK</v>
      </c>
      <c r="L285" s="23">
        <v>163999.99999999971</v>
      </c>
      <c r="M285" s="47">
        <f t="shared" si="20"/>
        <v>21173.798527831634</v>
      </c>
      <c r="N285" s="53">
        <v>40848</v>
      </c>
      <c r="O285" s="52">
        <v>0</v>
      </c>
      <c r="P285" s="52" t="s">
        <v>65</v>
      </c>
      <c r="Q285" s="52">
        <v>163</v>
      </c>
      <c r="R285" s="52" t="s">
        <v>91</v>
      </c>
      <c r="S285" s="52">
        <v>21173.798527831699</v>
      </c>
      <c r="T285" s="52" t="s">
        <v>67</v>
      </c>
      <c r="U285" s="52" t="s">
        <v>68</v>
      </c>
      <c r="V285" s="52" t="s">
        <v>18</v>
      </c>
      <c r="W285" s="52" t="s">
        <v>19</v>
      </c>
      <c r="X285" s="42">
        <f t="shared" si="21"/>
        <v>0</v>
      </c>
    </row>
    <row r="286" spans="8:24" x14ac:dyDescent="0.25">
      <c r="H286" s="17">
        <v>40849</v>
      </c>
      <c r="I286" s="18" t="s">
        <v>19</v>
      </c>
      <c r="J286" s="18" t="str">
        <f t="shared" si="18"/>
        <v>NOK</v>
      </c>
      <c r="K286" s="18" t="str">
        <f t="shared" si="19"/>
        <v>40849NOK</v>
      </c>
      <c r="L286" s="22">
        <v>-29900.00000000048</v>
      </c>
      <c r="M286" s="47">
        <f t="shared" si="20"/>
        <v>-3850.3464804388113</v>
      </c>
      <c r="N286" s="53">
        <v>40849</v>
      </c>
      <c r="O286" s="52">
        <v>0</v>
      </c>
      <c r="P286" s="52" t="s">
        <v>65</v>
      </c>
      <c r="Q286" s="52">
        <v>163</v>
      </c>
      <c r="R286" s="52" t="s">
        <v>91</v>
      </c>
      <c r="S286" s="52">
        <v>-3850.3464804387499</v>
      </c>
      <c r="T286" s="52" t="s">
        <v>67</v>
      </c>
      <c r="U286" s="52" t="s">
        <v>68</v>
      </c>
      <c r="V286" s="52" t="s">
        <v>18</v>
      </c>
      <c r="W286" s="52" t="s">
        <v>19</v>
      </c>
      <c r="X286" s="42">
        <f t="shared" si="21"/>
        <v>0</v>
      </c>
    </row>
    <row r="287" spans="8:24" x14ac:dyDescent="0.25">
      <c r="H287" s="19">
        <v>40850</v>
      </c>
      <c r="I287" s="20" t="s">
        <v>19</v>
      </c>
      <c r="J287" s="18" t="str">
        <f t="shared" si="18"/>
        <v>NOK</v>
      </c>
      <c r="K287" s="18" t="str">
        <f t="shared" si="19"/>
        <v>40850NOK</v>
      </c>
      <c r="L287" s="23">
        <v>-24699.99999999928</v>
      </c>
      <c r="M287" s="47">
        <f t="shared" si="20"/>
        <v>-3199.0633382299602</v>
      </c>
      <c r="N287" s="53">
        <v>40850</v>
      </c>
      <c r="O287" s="52">
        <v>0</v>
      </c>
      <c r="P287" s="52" t="s">
        <v>65</v>
      </c>
      <c r="Q287" s="52">
        <v>163</v>
      </c>
      <c r="R287" s="52" t="s">
        <v>91</v>
      </c>
      <c r="S287" s="52">
        <v>-3199.0633382300498</v>
      </c>
      <c r="T287" s="52" t="s">
        <v>67</v>
      </c>
      <c r="U287" s="52" t="s">
        <v>68</v>
      </c>
      <c r="V287" s="52" t="s">
        <v>18</v>
      </c>
      <c r="W287" s="52" t="s">
        <v>19</v>
      </c>
      <c r="X287" s="42">
        <f t="shared" si="21"/>
        <v>0</v>
      </c>
    </row>
    <row r="288" spans="8:24" x14ac:dyDescent="0.25">
      <c r="H288" s="17">
        <v>40851</v>
      </c>
      <c r="I288" s="18" t="s">
        <v>19</v>
      </c>
      <c r="J288" s="18" t="str">
        <f t="shared" si="18"/>
        <v>NOK</v>
      </c>
      <c r="K288" s="18" t="str">
        <f t="shared" si="19"/>
        <v>40851NOK</v>
      </c>
      <c r="L288" s="22">
        <v>42099.999999999585</v>
      </c>
      <c r="M288" s="47">
        <f t="shared" si="20"/>
        <v>5426.6560244137017</v>
      </c>
      <c r="N288" s="53">
        <v>40851</v>
      </c>
      <c r="O288" s="52">
        <v>0</v>
      </c>
      <c r="P288" s="52" t="s">
        <v>65</v>
      </c>
      <c r="Q288" s="52">
        <v>163</v>
      </c>
      <c r="R288" s="52" t="s">
        <v>91</v>
      </c>
      <c r="S288" s="52">
        <v>5426.65602441376</v>
      </c>
      <c r="T288" s="52" t="s">
        <v>67</v>
      </c>
      <c r="U288" s="52" t="s">
        <v>68</v>
      </c>
      <c r="V288" s="52" t="s">
        <v>18</v>
      </c>
      <c r="W288" s="52" t="s">
        <v>19</v>
      </c>
      <c r="X288" s="42">
        <f t="shared" si="21"/>
        <v>0</v>
      </c>
    </row>
    <row r="289" spans="8:24" x14ac:dyDescent="0.25">
      <c r="H289" s="19">
        <v>40854</v>
      </c>
      <c r="I289" s="20" t="s">
        <v>19</v>
      </c>
      <c r="J289" s="18" t="str">
        <f t="shared" si="18"/>
        <v>NOK</v>
      </c>
      <c r="K289" s="18" t="str">
        <f t="shared" si="19"/>
        <v>40854NOK</v>
      </c>
      <c r="L289" s="23">
        <v>-44900.00000000016</v>
      </c>
      <c r="M289" s="47">
        <f t="shared" si="20"/>
        <v>-5819.5308255643031</v>
      </c>
      <c r="N289" s="53">
        <v>40854</v>
      </c>
      <c r="O289" s="52">
        <v>0</v>
      </c>
      <c r="P289" s="52" t="s">
        <v>65</v>
      </c>
      <c r="Q289" s="52">
        <v>163</v>
      </c>
      <c r="R289" s="52" t="s">
        <v>91</v>
      </c>
      <c r="S289" s="52">
        <v>-5819.5308255642803</v>
      </c>
      <c r="T289" s="52" t="s">
        <v>67</v>
      </c>
      <c r="U289" s="52" t="s">
        <v>68</v>
      </c>
      <c r="V289" s="52" t="s">
        <v>18</v>
      </c>
      <c r="W289" s="52" t="s">
        <v>19</v>
      </c>
      <c r="X289" s="42">
        <f t="shared" si="21"/>
        <v>0</v>
      </c>
    </row>
    <row r="290" spans="8:24" x14ac:dyDescent="0.25">
      <c r="H290" s="17">
        <v>40855</v>
      </c>
      <c r="I290" s="18" t="s">
        <v>19</v>
      </c>
      <c r="J290" s="18" t="str">
        <f t="shared" si="18"/>
        <v>NOK</v>
      </c>
      <c r="K290" s="18" t="str">
        <f t="shared" si="19"/>
        <v>40855NOK</v>
      </c>
      <c r="L290" s="22">
        <v>-5300.0000000000828</v>
      </c>
      <c r="M290" s="47">
        <f t="shared" si="20"/>
        <v>-684.47787635644477</v>
      </c>
      <c r="N290" s="53">
        <v>40855</v>
      </c>
      <c r="O290" s="52">
        <v>0</v>
      </c>
      <c r="P290" s="52" t="s">
        <v>65</v>
      </c>
      <c r="Q290" s="52">
        <v>163</v>
      </c>
      <c r="R290" s="52" t="s">
        <v>91</v>
      </c>
      <c r="S290" s="52">
        <v>-684.47787635643397</v>
      </c>
      <c r="T290" s="52" t="s">
        <v>67</v>
      </c>
      <c r="U290" s="52" t="s">
        <v>68</v>
      </c>
      <c r="V290" s="52" t="s">
        <v>18</v>
      </c>
      <c r="W290" s="52" t="s">
        <v>19</v>
      </c>
      <c r="X290" s="42">
        <f t="shared" si="21"/>
        <v>0</v>
      </c>
    </row>
    <row r="291" spans="8:24" x14ac:dyDescent="0.25">
      <c r="H291" s="19">
        <v>40856</v>
      </c>
      <c r="I291" s="20" t="s">
        <v>19</v>
      </c>
      <c r="J291" s="18" t="str">
        <f t="shared" si="18"/>
        <v>NOK</v>
      </c>
      <c r="K291" s="18" t="str">
        <f t="shared" si="19"/>
        <v>40856NOK</v>
      </c>
      <c r="L291" s="23">
        <v>146200.00000000032</v>
      </c>
      <c r="M291" s="47">
        <f t="shared" si="20"/>
        <v>18818.102260385902</v>
      </c>
      <c r="N291" s="53">
        <v>40856</v>
      </c>
      <c r="O291" s="52">
        <v>0</v>
      </c>
      <c r="P291" s="52" t="s">
        <v>65</v>
      </c>
      <c r="Q291" s="52">
        <v>163</v>
      </c>
      <c r="R291" s="52" t="s">
        <v>91</v>
      </c>
      <c r="S291" s="52">
        <v>18818.102260385898</v>
      </c>
      <c r="T291" s="52" t="s">
        <v>67</v>
      </c>
      <c r="U291" s="52" t="s">
        <v>68</v>
      </c>
      <c r="V291" s="52" t="s">
        <v>18</v>
      </c>
      <c r="W291" s="52" t="s">
        <v>19</v>
      </c>
      <c r="X291" s="42">
        <f t="shared" si="21"/>
        <v>0</v>
      </c>
    </row>
    <row r="292" spans="8:24" x14ac:dyDescent="0.25">
      <c r="H292" s="17">
        <v>40857</v>
      </c>
      <c r="I292" s="18" t="s">
        <v>19</v>
      </c>
      <c r="J292" s="18" t="str">
        <f t="shared" si="18"/>
        <v>NOK</v>
      </c>
      <c r="K292" s="18" t="str">
        <f t="shared" si="19"/>
        <v>40857NOK</v>
      </c>
      <c r="L292" s="22">
        <v>-39799.999999999614</v>
      </c>
      <c r="M292" s="47">
        <f t="shared" si="20"/>
        <v>-5138.0340037401438</v>
      </c>
      <c r="N292" s="53">
        <v>40857</v>
      </c>
      <c r="O292" s="52">
        <v>0</v>
      </c>
      <c r="P292" s="52" t="s">
        <v>65</v>
      </c>
      <c r="Q292" s="52">
        <v>163</v>
      </c>
      <c r="R292" s="52" t="s">
        <v>91</v>
      </c>
      <c r="S292" s="52">
        <v>-5138.0340037401902</v>
      </c>
      <c r="T292" s="52" t="s">
        <v>67</v>
      </c>
      <c r="U292" s="52" t="s">
        <v>68</v>
      </c>
      <c r="V292" s="52" t="s">
        <v>18</v>
      </c>
      <c r="W292" s="52" t="s">
        <v>19</v>
      </c>
      <c r="X292" s="42">
        <f t="shared" si="21"/>
        <v>0</v>
      </c>
    </row>
    <row r="293" spans="8:24" x14ac:dyDescent="0.25">
      <c r="H293" s="19">
        <v>40858</v>
      </c>
      <c r="I293" s="20" t="s">
        <v>19</v>
      </c>
      <c r="J293" s="18" t="str">
        <f t="shared" si="18"/>
        <v>NOK</v>
      </c>
      <c r="K293" s="18" t="str">
        <f t="shared" si="19"/>
        <v>40858NOK</v>
      </c>
      <c r="L293" s="23">
        <v>-46000.000000000262</v>
      </c>
      <c r="M293" s="47">
        <f t="shared" si="20"/>
        <v>-5937.064211491258</v>
      </c>
      <c r="N293" s="53">
        <v>40858</v>
      </c>
      <c r="O293" s="52">
        <v>0</v>
      </c>
      <c r="P293" s="52" t="s">
        <v>65</v>
      </c>
      <c r="Q293" s="52">
        <v>163</v>
      </c>
      <c r="R293" s="52" t="s">
        <v>91</v>
      </c>
      <c r="S293" s="52">
        <v>-5937.0642114912198</v>
      </c>
      <c r="T293" s="52" t="s">
        <v>67</v>
      </c>
      <c r="U293" s="52" t="s">
        <v>68</v>
      </c>
      <c r="V293" s="52" t="s">
        <v>18</v>
      </c>
      <c r="W293" s="52" t="s">
        <v>19</v>
      </c>
      <c r="X293" s="42">
        <f t="shared" si="21"/>
        <v>0</v>
      </c>
    </row>
    <row r="294" spans="8:24" x14ac:dyDescent="0.25">
      <c r="H294" s="17">
        <v>40861</v>
      </c>
      <c r="I294" s="18" t="s">
        <v>19</v>
      </c>
      <c r="J294" s="18" t="str">
        <f t="shared" si="18"/>
        <v>NOK</v>
      </c>
      <c r="K294" s="18" t="str">
        <f t="shared" si="19"/>
        <v>40861NOK</v>
      </c>
      <c r="L294" s="22">
        <v>26899.99999999948</v>
      </c>
      <c r="M294" s="47">
        <f t="shared" si="20"/>
        <v>3467.1496076874532</v>
      </c>
      <c r="N294" s="53">
        <v>40861</v>
      </c>
      <c r="O294" s="52">
        <v>0</v>
      </c>
      <c r="P294" s="52" t="s">
        <v>69</v>
      </c>
      <c r="Q294" s="52">
        <v>163</v>
      </c>
      <c r="R294" s="52" t="s">
        <v>91</v>
      </c>
      <c r="S294" s="52">
        <v>3467.1496076875201</v>
      </c>
      <c r="T294" s="52" t="s">
        <v>67</v>
      </c>
      <c r="U294" s="52" t="s">
        <v>68</v>
      </c>
      <c r="V294" s="52" t="s">
        <v>18</v>
      </c>
      <c r="W294" s="52" t="s">
        <v>19</v>
      </c>
      <c r="X294" s="42">
        <f t="shared" si="21"/>
        <v>0</v>
      </c>
    </row>
    <row r="295" spans="8:24" x14ac:dyDescent="0.25">
      <c r="H295" s="19">
        <v>40827</v>
      </c>
      <c r="I295" s="20" t="s">
        <v>20</v>
      </c>
      <c r="J295" s="18" t="str">
        <f t="shared" si="18"/>
        <v>NOK</v>
      </c>
      <c r="K295" s="18" t="str">
        <f t="shared" si="19"/>
        <v>40827NOK</v>
      </c>
      <c r="L295" s="23">
        <v>2398700.0000000009</v>
      </c>
      <c r="M295" s="47">
        <f t="shared" si="20"/>
        <v>308274.6607803189</v>
      </c>
      <c r="N295" s="53">
        <v>40827</v>
      </c>
      <c r="O295" s="52">
        <v>0</v>
      </c>
      <c r="P295" s="52" t="s">
        <v>65</v>
      </c>
      <c r="Q295" s="52">
        <v>163</v>
      </c>
      <c r="R295" s="52" t="s">
        <v>91</v>
      </c>
      <c r="S295" s="52">
        <v>308274.66078031901</v>
      </c>
      <c r="T295" s="52" t="s">
        <v>67</v>
      </c>
      <c r="U295" s="52" t="s">
        <v>68</v>
      </c>
      <c r="V295" s="52" t="s">
        <v>18</v>
      </c>
      <c r="W295" s="52" t="s">
        <v>20</v>
      </c>
      <c r="X295" s="42">
        <f t="shared" si="21"/>
        <v>0</v>
      </c>
    </row>
    <row r="296" spans="8:24" x14ac:dyDescent="0.25">
      <c r="H296" s="17">
        <v>40828</v>
      </c>
      <c r="I296" s="18" t="s">
        <v>20</v>
      </c>
      <c r="J296" s="18" t="str">
        <f t="shared" si="18"/>
        <v>NOK</v>
      </c>
      <c r="K296" s="18" t="str">
        <f t="shared" si="19"/>
        <v>40828NOK</v>
      </c>
      <c r="L296" s="22">
        <v>72999.999999999505</v>
      </c>
      <c r="M296" s="47">
        <f t="shared" si="20"/>
        <v>9383.9340136736864</v>
      </c>
      <c r="N296" s="53">
        <v>40828</v>
      </c>
      <c r="O296" s="52">
        <v>0</v>
      </c>
      <c r="P296" s="52" t="s">
        <v>65</v>
      </c>
      <c r="Q296" s="52">
        <v>163</v>
      </c>
      <c r="R296" s="52" t="s">
        <v>91</v>
      </c>
      <c r="S296" s="52">
        <v>9383.9340136737501</v>
      </c>
      <c r="T296" s="52" t="s">
        <v>67</v>
      </c>
      <c r="U296" s="52" t="s">
        <v>68</v>
      </c>
      <c r="V296" s="52" t="s">
        <v>18</v>
      </c>
      <c r="W296" s="52" t="s">
        <v>20</v>
      </c>
      <c r="X296" s="42">
        <f t="shared" si="21"/>
        <v>0</v>
      </c>
    </row>
    <row r="297" spans="8:24" x14ac:dyDescent="0.25">
      <c r="H297" s="19">
        <v>40829</v>
      </c>
      <c r="I297" s="20" t="s">
        <v>20</v>
      </c>
      <c r="J297" s="18" t="str">
        <f t="shared" si="18"/>
        <v>NOK</v>
      </c>
      <c r="K297" s="18" t="str">
        <f t="shared" si="19"/>
        <v>40829NOK</v>
      </c>
      <c r="L297" s="23">
        <v>-3299.9999999994143</v>
      </c>
      <c r="M297" s="47">
        <f t="shared" si="20"/>
        <v>-425.9558322580952</v>
      </c>
      <c r="N297" s="53">
        <v>40829</v>
      </c>
      <c r="O297" s="52">
        <v>0</v>
      </c>
      <c r="P297" s="52" t="s">
        <v>65</v>
      </c>
      <c r="Q297" s="52">
        <v>163</v>
      </c>
      <c r="R297" s="52" t="s">
        <v>91</v>
      </c>
      <c r="S297" s="52">
        <v>-425.95583225817097</v>
      </c>
      <c r="T297" s="52" t="s">
        <v>67</v>
      </c>
      <c r="U297" s="52" t="s">
        <v>68</v>
      </c>
      <c r="V297" s="52" t="s">
        <v>18</v>
      </c>
      <c r="W297" s="52" t="s">
        <v>20</v>
      </c>
      <c r="X297" s="42">
        <f t="shared" si="21"/>
        <v>0</v>
      </c>
    </row>
    <row r="298" spans="8:24" x14ac:dyDescent="0.25">
      <c r="H298" s="17">
        <v>40830</v>
      </c>
      <c r="I298" s="18" t="s">
        <v>20</v>
      </c>
      <c r="J298" s="18" t="str">
        <f t="shared" si="18"/>
        <v>NOK</v>
      </c>
      <c r="K298" s="18" t="str">
        <f t="shared" si="19"/>
        <v>40830NOK</v>
      </c>
      <c r="L298" s="22">
        <v>71699.999999999869</v>
      </c>
      <c r="M298" s="47">
        <f t="shared" si="20"/>
        <v>9263.6887068480701</v>
      </c>
      <c r="N298" s="53">
        <v>40830</v>
      </c>
      <c r="O298" s="52">
        <v>0</v>
      </c>
      <c r="P298" s="52" t="s">
        <v>65</v>
      </c>
      <c r="Q298" s="52">
        <v>163</v>
      </c>
      <c r="R298" s="52" t="s">
        <v>91</v>
      </c>
      <c r="S298" s="52">
        <v>9263.6887068480901</v>
      </c>
      <c r="T298" s="52" t="s">
        <v>67</v>
      </c>
      <c r="U298" s="52" t="s">
        <v>68</v>
      </c>
      <c r="V298" s="52" t="s">
        <v>18</v>
      </c>
      <c r="W298" s="52" t="s">
        <v>20</v>
      </c>
      <c r="X298" s="42">
        <f t="shared" si="21"/>
        <v>0</v>
      </c>
    </row>
    <row r="299" spans="8:24" x14ac:dyDescent="0.25">
      <c r="H299" s="19">
        <v>40833</v>
      </c>
      <c r="I299" s="20" t="s">
        <v>20</v>
      </c>
      <c r="J299" s="18" t="str">
        <f t="shared" si="18"/>
        <v>NOK</v>
      </c>
      <c r="K299" s="18" t="str">
        <f t="shared" si="19"/>
        <v>40833NOK</v>
      </c>
      <c r="L299" s="23">
        <v>-28900.000000000149</v>
      </c>
      <c r="M299" s="47">
        <f t="shared" si="20"/>
        <v>-3735.6286494609162</v>
      </c>
      <c r="N299" s="53">
        <v>40833</v>
      </c>
      <c r="O299" s="52">
        <v>0</v>
      </c>
      <c r="P299" s="52" t="s">
        <v>65</v>
      </c>
      <c r="Q299" s="52">
        <v>163</v>
      </c>
      <c r="R299" s="52" t="s">
        <v>91</v>
      </c>
      <c r="S299" s="52">
        <v>-3735.6286494608999</v>
      </c>
      <c r="T299" s="52" t="s">
        <v>67</v>
      </c>
      <c r="U299" s="52" t="s">
        <v>68</v>
      </c>
      <c r="V299" s="52" t="s">
        <v>18</v>
      </c>
      <c r="W299" s="52" t="s">
        <v>20</v>
      </c>
      <c r="X299" s="42">
        <f t="shared" si="21"/>
        <v>0</v>
      </c>
    </row>
    <row r="300" spans="8:24" x14ac:dyDescent="0.25">
      <c r="H300" s="17">
        <v>40834</v>
      </c>
      <c r="I300" s="18" t="s">
        <v>20</v>
      </c>
      <c r="J300" s="18" t="str">
        <f t="shared" si="18"/>
        <v>NOK</v>
      </c>
      <c r="K300" s="18" t="str">
        <f t="shared" si="19"/>
        <v>40834NOK</v>
      </c>
      <c r="L300" s="22">
        <v>-46400.000000000218</v>
      </c>
      <c r="M300" s="47">
        <f t="shared" si="20"/>
        <v>-5987.9541856968881</v>
      </c>
      <c r="N300" s="53">
        <v>40834</v>
      </c>
      <c r="O300" s="52">
        <v>0</v>
      </c>
      <c r="P300" s="52" t="s">
        <v>65</v>
      </c>
      <c r="Q300" s="52">
        <v>163</v>
      </c>
      <c r="R300" s="52" t="s">
        <v>91</v>
      </c>
      <c r="S300" s="52">
        <v>-5987.9541856968599</v>
      </c>
      <c r="T300" s="52" t="s">
        <v>67</v>
      </c>
      <c r="U300" s="52" t="s">
        <v>68</v>
      </c>
      <c r="V300" s="52" t="s">
        <v>18</v>
      </c>
      <c r="W300" s="52" t="s">
        <v>20</v>
      </c>
      <c r="X300" s="42">
        <f t="shared" si="21"/>
        <v>0</v>
      </c>
    </row>
    <row r="301" spans="8:24" x14ac:dyDescent="0.25">
      <c r="H301" s="19">
        <v>40835</v>
      </c>
      <c r="I301" s="20" t="s">
        <v>20</v>
      </c>
      <c r="J301" s="18" t="str">
        <f t="shared" si="18"/>
        <v>NOK</v>
      </c>
      <c r="K301" s="18" t="str">
        <f t="shared" si="19"/>
        <v>40835NOK</v>
      </c>
      <c r="L301" s="23">
        <v>56700.000000000196</v>
      </c>
      <c r="M301" s="47">
        <f t="shared" si="20"/>
        <v>7331.114235482255</v>
      </c>
      <c r="N301" s="53">
        <v>40835</v>
      </c>
      <c r="O301" s="52">
        <v>0</v>
      </c>
      <c r="P301" s="52" t="s">
        <v>65</v>
      </c>
      <c r="Q301" s="52">
        <v>163</v>
      </c>
      <c r="R301" s="52" t="s">
        <v>91</v>
      </c>
      <c r="S301" s="52">
        <v>7331.1142354822296</v>
      </c>
      <c r="T301" s="52" t="s">
        <v>67</v>
      </c>
      <c r="U301" s="52" t="s">
        <v>68</v>
      </c>
      <c r="V301" s="52" t="s">
        <v>18</v>
      </c>
      <c r="W301" s="52" t="s">
        <v>20</v>
      </c>
      <c r="X301" s="42">
        <f t="shared" si="21"/>
        <v>0</v>
      </c>
    </row>
    <row r="302" spans="8:24" x14ac:dyDescent="0.25">
      <c r="H302" s="17">
        <v>40836</v>
      </c>
      <c r="I302" s="18" t="s">
        <v>20</v>
      </c>
      <c r="J302" s="18" t="str">
        <f t="shared" si="18"/>
        <v>NOK</v>
      </c>
      <c r="K302" s="18" t="str">
        <f t="shared" si="19"/>
        <v>40836NOK</v>
      </c>
      <c r="L302" s="22">
        <v>-12100.000000000222</v>
      </c>
      <c r="M302" s="47">
        <f t="shared" si="20"/>
        <v>-1569.1023110735202</v>
      </c>
      <c r="N302" s="53">
        <v>40836</v>
      </c>
      <c r="O302" s="52">
        <v>0</v>
      </c>
      <c r="P302" s="52" t="s">
        <v>65</v>
      </c>
      <c r="Q302" s="52">
        <v>163</v>
      </c>
      <c r="R302" s="52" t="s">
        <v>91</v>
      </c>
      <c r="S302" s="52">
        <v>-1569.10231107349</v>
      </c>
      <c r="T302" s="52" t="s">
        <v>67</v>
      </c>
      <c r="U302" s="52" t="s">
        <v>68</v>
      </c>
      <c r="V302" s="52" t="s">
        <v>18</v>
      </c>
      <c r="W302" s="52" t="s">
        <v>20</v>
      </c>
      <c r="X302" s="42">
        <f t="shared" si="21"/>
        <v>0</v>
      </c>
    </row>
    <row r="303" spans="8:24" x14ac:dyDescent="0.25">
      <c r="H303" s="19">
        <v>40837</v>
      </c>
      <c r="I303" s="20" t="s">
        <v>20</v>
      </c>
      <c r="J303" s="18" t="str">
        <f t="shared" si="18"/>
        <v>NOK</v>
      </c>
      <c r="K303" s="18" t="str">
        <f t="shared" si="19"/>
        <v>40837NOK</v>
      </c>
      <c r="L303" s="23">
        <v>54400.000000000226</v>
      </c>
      <c r="M303" s="47">
        <f t="shared" si="20"/>
        <v>7050.5725949500356</v>
      </c>
      <c r="N303" s="53">
        <v>40837</v>
      </c>
      <c r="O303" s="52">
        <v>0</v>
      </c>
      <c r="P303" s="52" t="s">
        <v>65</v>
      </c>
      <c r="Q303" s="52">
        <v>163</v>
      </c>
      <c r="R303" s="52" t="s">
        <v>91</v>
      </c>
      <c r="S303" s="52">
        <v>7050.5725949500002</v>
      </c>
      <c r="T303" s="52" t="s">
        <v>67</v>
      </c>
      <c r="U303" s="52" t="s">
        <v>68</v>
      </c>
      <c r="V303" s="52" t="s">
        <v>18</v>
      </c>
      <c r="W303" s="52" t="s">
        <v>20</v>
      </c>
      <c r="X303" s="42">
        <f t="shared" si="21"/>
        <v>0</v>
      </c>
    </row>
    <row r="304" spans="8:24" x14ac:dyDescent="0.25">
      <c r="H304" s="17">
        <v>40840</v>
      </c>
      <c r="I304" s="18" t="s">
        <v>20</v>
      </c>
      <c r="J304" s="18" t="str">
        <f t="shared" si="18"/>
        <v>NOK</v>
      </c>
      <c r="K304" s="18" t="str">
        <f t="shared" si="19"/>
        <v>40840NOK</v>
      </c>
      <c r="L304" s="22">
        <v>-6999.9999999996735</v>
      </c>
      <c r="M304" s="47">
        <f t="shared" si="20"/>
        <v>-909.43445996377727</v>
      </c>
      <c r="N304" s="53">
        <v>40840</v>
      </c>
      <c r="O304" s="52">
        <v>0</v>
      </c>
      <c r="P304" s="52" t="s">
        <v>65</v>
      </c>
      <c r="Q304" s="52">
        <v>163</v>
      </c>
      <c r="R304" s="52" t="s">
        <v>91</v>
      </c>
      <c r="S304" s="52">
        <v>-909.43445996381899</v>
      </c>
      <c r="T304" s="52" t="s">
        <v>67</v>
      </c>
      <c r="U304" s="52" t="s">
        <v>68</v>
      </c>
      <c r="V304" s="52" t="s">
        <v>18</v>
      </c>
      <c r="W304" s="52" t="s">
        <v>20</v>
      </c>
      <c r="X304" s="42">
        <f t="shared" si="21"/>
        <v>0</v>
      </c>
    </row>
    <row r="305" spans="8:24" x14ac:dyDescent="0.25">
      <c r="H305" s="19">
        <v>40841</v>
      </c>
      <c r="I305" s="20" t="s">
        <v>20</v>
      </c>
      <c r="J305" s="18" t="str">
        <f t="shared" si="18"/>
        <v>NOK</v>
      </c>
      <c r="K305" s="18" t="str">
        <f t="shared" si="19"/>
        <v>40841NOK</v>
      </c>
      <c r="L305" s="23">
        <v>40199.999999999571</v>
      </c>
      <c r="M305" s="47">
        <f t="shared" si="20"/>
        <v>5228.1534249796568</v>
      </c>
      <c r="N305" s="53">
        <v>40841</v>
      </c>
      <c r="O305" s="52">
        <v>0</v>
      </c>
      <c r="P305" s="52" t="s">
        <v>65</v>
      </c>
      <c r="Q305" s="52">
        <v>163</v>
      </c>
      <c r="R305" s="52" t="s">
        <v>91</v>
      </c>
      <c r="S305" s="52">
        <v>5228.1534249797096</v>
      </c>
      <c r="T305" s="52" t="s">
        <v>67</v>
      </c>
      <c r="U305" s="52" t="s">
        <v>68</v>
      </c>
      <c r="V305" s="52" t="s">
        <v>18</v>
      </c>
      <c r="W305" s="52" t="s">
        <v>20</v>
      </c>
      <c r="X305" s="42">
        <f t="shared" si="21"/>
        <v>0</v>
      </c>
    </row>
    <row r="306" spans="8:24" x14ac:dyDescent="0.25">
      <c r="H306" s="17">
        <v>40842</v>
      </c>
      <c r="I306" s="18" t="s">
        <v>20</v>
      </c>
      <c r="J306" s="18" t="str">
        <f t="shared" si="18"/>
        <v>NOK</v>
      </c>
      <c r="K306" s="18" t="str">
        <f t="shared" si="19"/>
        <v>40842NOK</v>
      </c>
      <c r="L306" s="22">
        <v>26699.999999999945</v>
      </c>
      <c r="M306" s="47">
        <f t="shared" si="20"/>
        <v>3478.9422615800831</v>
      </c>
      <c r="N306" s="53">
        <v>40842</v>
      </c>
      <c r="O306" s="52">
        <v>0</v>
      </c>
      <c r="P306" s="52" t="s">
        <v>65</v>
      </c>
      <c r="Q306" s="52">
        <v>163</v>
      </c>
      <c r="R306" s="52" t="s">
        <v>91</v>
      </c>
      <c r="S306" s="52">
        <v>3478.94226158009</v>
      </c>
      <c r="T306" s="52" t="s">
        <v>67</v>
      </c>
      <c r="U306" s="52" t="s">
        <v>68</v>
      </c>
      <c r="V306" s="52" t="s">
        <v>18</v>
      </c>
      <c r="W306" s="52" t="s">
        <v>20</v>
      </c>
      <c r="X306" s="42">
        <f t="shared" si="21"/>
        <v>0</v>
      </c>
    </row>
    <row r="307" spans="8:24" x14ac:dyDescent="0.25">
      <c r="H307" s="19">
        <v>40843</v>
      </c>
      <c r="I307" s="20" t="s">
        <v>20</v>
      </c>
      <c r="J307" s="18" t="str">
        <f t="shared" si="18"/>
        <v>NOK</v>
      </c>
      <c r="K307" s="18" t="str">
        <f t="shared" si="19"/>
        <v>40843NOK</v>
      </c>
      <c r="L307" s="23">
        <v>67899.999999999854</v>
      </c>
      <c r="M307" s="47">
        <f t="shared" si="20"/>
        <v>8843.0800619862184</v>
      </c>
      <c r="N307" s="53">
        <v>40843</v>
      </c>
      <c r="O307" s="52">
        <v>0</v>
      </c>
      <c r="P307" s="52" t="s">
        <v>65</v>
      </c>
      <c r="Q307" s="52">
        <v>163</v>
      </c>
      <c r="R307" s="52" t="s">
        <v>91</v>
      </c>
      <c r="S307" s="52">
        <v>8843.0800619862403</v>
      </c>
      <c r="T307" s="52" t="s">
        <v>67</v>
      </c>
      <c r="U307" s="52" t="s">
        <v>68</v>
      </c>
      <c r="V307" s="52" t="s">
        <v>18</v>
      </c>
      <c r="W307" s="52" t="s">
        <v>20</v>
      </c>
      <c r="X307" s="42">
        <f t="shared" si="21"/>
        <v>0</v>
      </c>
    </row>
    <row r="308" spans="8:24" x14ac:dyDescent="0.25">
      <c r="H308" s="17">
        <v>40844</v>
      </c>
      <c r="I308" s="18" t="s">
        <v>20</v>
      </c>
      <c r="J308" s="18" t="str">
        <f t="shared" si="18"/>
        <v>NOK</v>
      </c>
      <c r="K308" s="18" t="str">
        <f t="shared" si="19"/>
        <v>40844NOK</v>
      </c>
      <c r="L308" s="22">
        <v>9000.000000000342</v>
      </c>
      <c r="M308" s="47">
        <f t="shared" si="20"/>
        <v>1172.8739917729779</v>
      </c>
      <c r="N308" s="53">
        <v>40844</v>
      </c>
      <c r="O308" s="52">
        <v>0</v>
      </c>
      <c r="P308" s="52" t="s">
        <v>65</v>
      </c>
      <c r="Q308" s="52">
        <v>163</v>
      </c>
      <c r="R308" s="52" t="s">
        <v>91</v>
      </c>
      <c r="S308" s="52">
        <v>1172.8739917729299</v>
      </c>
      <c r="T308" s="52" t="s">
        <v>67</v>
      </c>
      <c r="U308" s="52" t="s">
        <v>68</v>
      </c>
      <c r="V308" s="52" t="s">
        <v>18</v>
      </c>
      <c r="W308" s="52" t="s">
        <v>20</v>
      </c>
      <c r="X308" s="42">
        <f t="shared" si="21"/>
        <v>0</v>
      </c>
    </row>
    <row r="309" spans="8:24" x14ac:dyDescent="0.25">
      <c r="H309" s="19">
        <v>40847</v>
      </c>
      <c r="I309" s="20" t="s">
        <v>20</v>
      </c>
      <c r="J309" s="18" t="str">
        <f t="shared" si="18"/>
        <v>NOK</v>
      </c>
      <c r="K309" s="18" t="str">
        <f t="shared" si="19"/>
        <v>40847NOK</v>
      </c>
      <c r="L309" s="23">
        <v>-78000.000000000291</v>
      </c>
      <c r="M309" s="47">
        <f t="shared" si="20"/>
        <v>-10131.455778514492</v>
      </c>
      <c r="N309" s="53">
        <v>40847</v>
      </c>
      <c r="O309" s="52">
        <v>0</v>
      </c>
      <c r="P309" s="52" t="s">
        <v>65</v>
      </c>
      <c r="Q309" s="52">
        <v>163</v>
      </c>
      <c r="R309" s="52" t="s">
        <v>91</v>
      </c>
      <c r="S309" s="52">
        <v>-10131.455778514501</v>
      </c>
      <c r="T309" s="52" t="s">
        <v>67</v>
      </c>
      <c r="U309" s="52" t="s">
        <v>68</v>
      </c>
      <c r="V309" s="52" t="s">
        <v>18</v>
      </c>
      <c r="W309" s="52" t="s">
        <v>20</v>
      </c>
      <c r="X309" s="42">
        <f t="shared" si="21"/>
        <v>0</v>
      </c>
    </row>
    <row r="310" spans="8:24" x14ac:dyDescent="0.25">
      <c r="H310" s="17">
        <v>40848</v>
      </c>
      <c r="I310" s="18" t="s">
        <v>20</v>
      </c>
      <c r="J310" s="18" t="str">
        <f t="shared" si="18"/>
        <v>NOK</v>
      </c>
      <c r="K310" s="18" t="str">
        <f t="shared" si="19"/>
        <v>40848NOK</v>
      </c>
      <c r="L310" s="22">
        <v>-163999.99999999971</v>
      </c>
      <c r="M310" s="47">
        <f t="shared" si="20"/>
        <v>-21173.798527831634</v>
      </c>
      <c r="N310" s="53">
        <v>40848</v>
      </c>
      <c r="O310" s="52">
        <v>0</v>
      </c>
      <c r="P310" s="52" t="s">
        <v>65</v>
      </c>
      <c r="Q310" s="52">
        <v>163</v>
      </c>
      <c r="R310" s="52" t="s">
        <v>91</v>
      </c>
      <c r="S310" s="52">
        <v>-21173.798527831699</v>
      </c>
      <c r="T310" s="52" t="s">
        <v>67</v>
      </c>
      <c r="U310" s="52" t="s">
        <v>68</v>
      </c>
      <c r="V310" s="52" t="s">
        <v>18</v>
      </c>
      <c r="W310" s="52" t="s">
        <v>20</v>
      </c>
      <c r="X310" s="42">
        <f t="shared" si="21"/>
        <v>0</v>
      </c>
    </row>
    <row r="311" spans="8:24" x14ac:dyDescent="0.25">
      <c r="H311" s="19">
        <v>40849</v>
      </c>
      <c r="I311" s="20" t="s">
        <v>20</v>
      </c>
      <c r="J311" s="18" t="str">
        <f t="shared" si="18"/>
        <v>NOK</v>
      </c>
      <c r="K311" s="18" t="str">
        <f t="shared" si="19"/>
        <v>40849NOK</v>
      </c>
      <c r="L311" s="23">
        <v>29900.00000000048</v>
      </c>
      <c r="M311" s="47">
        <f t="shared" si="20"/>
        <v>3850.3464804388113</v>
      </c>
      <c r="N311" s="53">
        <v>40849</v>
      </c>
      <c r="O311" s="52">
        <v>0</v>
      </c>
      <c r="P311" s="52" t="s">
        <v>65</v>
      </c>
      <c r="Q311" s="52">
        <v>163</v>
      </c>
      <c r="R311" s="52" t="s">
        <v>91</v>
      </c>
      <c r="S311" s="52">
        <v>3850.3464804387499</v>
      </c>
      <c r="T311" s="52" t="s">
        <v>67</v>
      </c>
      <c r="U311" s="52" t="s">
        <v>68</v>
      </c>
      <c r="V311" s="52" t="s">
        <v>18</v>
      </c>
      <c r="W311" s="52" t="s">
        <v>20</v>
      </c>
      <c r="X311" s="42">
        <f t="shared" si="21"/>
        <v>0</v>
      </c>
    </row>
    <row r="312" spans="8:24" x14ac:dyDescent="0.25">
      <c r="H312" s="17">
        <v>40850</v>
      </c>
      <c r="I312" s="18" t="s">
        <v>20</v>
      </c>
      <c r="J312" s="18" t="str">
        <f t="shared" si="18"/>
        <v>NOK</v>
      </c>
      <c r="K312" s="18" t="str">
        <f t="shared" si="19"/>
        <v>40850NOK</v>
      </c>
      <c r="L312" s="22">
        <v>24699.99999999928</v>
      </c>
      <c r="M312" s="47">
        <f t="shared" si="20"/>
        <v>3199.0633382299602</v>
      </c>
      <c r="N312" s="53">
        <v>40850</v>
      </c>
      <c r="O312" s="52">
        <v>0</v>
      </c>
      <c r="P312" s="52" t="s">
        <v>65</v>
      </c>
      <c r="Q312" s="52">
        <v>163</v>
      </c>
      <c r="R312" s="52" t="s">
        <v>91</v>
      </c>
      <c r="S312" s="52">
        <v>3199.0633382300498</v>
      </c>
      <c r="T312" s="52" t="s">
        <v>67</v>
      </c>
      <c r="U312" s="52" t="s">
        <v>68</v>
      </c>
      <c r="V312" s="52" t="s">
        <v>18</v>
      </c>
      <c r="W312" s="52" t="s">
        <v>20</v>
      </c>
      <c r="X312" s="42">
        <f t="shared" si="21"/>
        <v>0</v>
      </c>
    </row>
    <row r="313" spans="8:24" x14ac:dyDescent="0.25">
      <c r="H313" s="19">
        <v>40851</v>
      </c>
      <c r="I313" s="20" t="s">
        <v>20</v>
      </c>
      <c r="J313" s="18" t="str">
        <f t="shared" si="18"/>
        <v>NOK</v>
      </c>
      <c r="K313" s="18" t="str">
        <f t="shared" si="19"/>
        <v>40851NOK</v>
      </c>
      <c r="L313" s="23">
        <v>-42099.999999999585</v>
      </c>
      <c r="M313" s="47">
        <f t="shared" si="20"/>
        <v>-5426.6560244137017</v>
      </c>
      <c r="N313" s="53">
        <v>40851</v>
      </c>
      <c r="O313" s="52">
        <v>0</v>
      </c>
      <c r="P313" s="52" t="s">
        <v>65</v>
      </c>
      <c r="Q313" s="52">
        <v>163</v>
      </c>
      <c r="R313" s="52" t="s">
        <v>91</v>
      </c>
      <c r="S313" s="52">
        <v>-5426.65602441376</v>
      </c>
      <c r="T313" s="52" t="s">
        <v>67</v>
      </c>
      <c r="U313" s="52" t="s">
        <v>68</v>
      </c>
      <c r="V313" s="52" t="s">
        <v>18</v>
      </c>
      <c r="W313" s="52" t="s">
        <v>20</v>
      </c>
      <c r="X313" s="42">
        <f t="shared" si="21"/>
        <v>0</v>
      </c>
    </row>
    <row r="314" spans="8:24" x14ac:dyDescent="0.25">
      <c r="H314" s="17">
        <v>40854</v>
      </c>
      <c r="I314" s="18" t="s">
        <v>20</v>
      </c>
      <c r="J314" s="18" t="str">
        <f t="shared" si="18"/>
        <v>NOK</v>
      </c>
      <c r="K314" s="18" t="str">
        <f t="shared" si="19"/>
        <v>40854NOK</v>
      </c>
      <c r="L314" s="22">
        <v>44900.00000000016</v>
      </c>
      <c r="M314" s="47">
        <f t="shared" si="20"/>
        <v>5819.5308255643031</v>
      </c>
      <c r="N314" s="53">
        <v>40854</v>
      </c>
      <c r="O314" s="52">
        <v>0</v>
      </c>
      <c r="P314" s="52" t="s">
        <v>65</v>
      </c>
      <c r="Q314" s="52">
        <v>163</v>
      </c>
      <c r="R314" s="52" t="s">
        <v>91</v>
      </c>
      <c r="S314" s="52">
        <v>5819.5308255642803</v>
      </c>
      <c r="T314" s="52" t="s">
        <v>67</v>
      </c>
      <c r="U314" s="52" t="s">
        <v>68</v>
      </c>
      <c r="V314" s="52" t="s">
        <v>18</v>
      </c>
      <c r="W314" s="52" t="s">
        <v>20</v>
      </c>
      <c r="X314" s="42">
        <f t="shared" si="21"/>
        <v>0</v>
      </c>
    </row>
    <row r="315" spans="8:24" x14ac:dyDescent="0.25">
      <c r="H315" s="19">
        <v>40855</v>
      </c>
      <c r="I315" s="20" t="s">
        <v>20</v>
      </c>
      <c r="J315" s="18" t="str">
        <f t="shared" si="18"/>
        <v>NOK</v>
      </c>
      <c r="K315" s="18" t="str">
        <f t="shared" si="19"/>
        <v>40855NOK</v>
      </c>
      <c r="L315" s="23">
        <v>5300.0000000000828</v>
      </c>
      <c r="M315" s="47">
        <f t="shared" si="20"/>
        <v>684.47787635644477</v>
      </c>
      <c r="N315" s="53">
        <v>40855</v>
      </c>
      <c r="O315" s="52">
        <v>0</v>
      </c>
      <c r="P315" s="52" t="s">
        <v>65</v>
      </c>
      <c r="Q315" s="52">
        <v>163</v>
      </c>
      <c r="R315" s="52" t="s">
        <v>91</v>
      </c>
      <c r="S315" s="52">
        <v>684.47787635643397</v>
      </c>
      <c r="T315" s="52" t="s">
        <v>67</v>
      </c>
      <c r="U315" s="52" t="s">
        <v>68</v>
      </c>
      <c r="V315" s="52" t="s">
        <v>18</v>
      </c>
      <c r="W315" s="52" t="s">
        <v>20</v>
      </c>
      <c r="X315" s="42">
        <f t="shared" si="21"/>
        <v>0</v>
      </c>
    </row>
    <row r="316" spans="8:24" x14ac:dyDescent="0.25">
      <c r="H316" s="17">
        <v>40856</v>
      </c>
      <c r="I316" s="18" t="s">
        <v>20</v>
      </c>
      <c r="J316" s="18" t="str">
        <f t="shared" si="18"/>
        <v>NOK</v>
      </c>
      <c r="K316" s="18" t="str">
        <f t="shared" si="19"/>
        <v>40856NOK</v>
      </c>
      <c r="L316" s="22">
        <v>-146200.00000000032</v>
      </c>
      <c r="M316" s="47">
        <f t="shared" si="20"/>
        <v>-18818.102260385902</v>
      </c>
      <c r="N316" s="53">
        <v>40856</v>
      </c>
      <c r="O316" s="52">
        <v>0</v>
      </c>
      <c r="P316" s="52" t="s">
        <v>65</v>
      </c>
      <c r="Q316" s="52">
        <v>163</v>
      </c>
      <c r="R316" s="52" t="s">
        <v>91</v>
      </c>
      <c r="S316" s="52">
        <v>-18818.102260385898</v>
      </c>
      <c r="T316" s="52" t="s">
        <v>67</v>
      </c>
      <c r="U316" s="52" t="s">
        <v>68</v>
      </c>
      <c r="V316" s="52" t="s">
        <v>18</v>
      </c>
      <c r="W316" s="52" t="s">
        <v>20</v>
      </c>
      <c r="X316" s="42">
        <f t="shared" si="21"/>
        <v>0</v>
      </c>
    </row>
    <row r="317" spans="8:24" x14ac:dyDescent="0.25">
      <c r="H317" s="19">
        <v>40857</v>
      </c>
      <c r="I317" s="20" t="s">
        <v>20</v>
      </c>
      <c r="J317" s="18" t="str">
        <f t="shared" si="18"/>
        <v>NOK</v>
      </c>
      <c r="K317" s="18" t="str">
        <f t="shared" si="19"/>
        <v>40857NOK</v>
      </c>
      <c r="L317" s="23">
        <v>39799.999999999614</v>
      </c>
      <c r="M317" s="47">
        <f t="shared" si="20"/>
        <v>5138.0340037401438</v>
      </c>
      <c r="N317" s="53">
        <v>40857</v>
      </c>
      <c r="O317" s="52">
        <v>0</v>
      </c>
      <c r="P317" s="52" t="s">
        <v>65</v>
      </c>
      <c r="Q317" s="52">
        <v>163</v>
      </c>
      <c r="R317" s="52" t="s">
        <v>91</v>
      </c>
      <c r="S317" s="52">
        <v>5138.0340037401902</v>
      </c>
      <c r="T317" s="52" t="s">
        <v>67</v>
      </c>
      <c r="U317" s="52" t="s">
        <v>68</v>
      </c>
      <c r="V317" s="52" t="s">
        <v>18</v>
      </c>
      <c r="W317" s="52" t="s">
        <v>20</v>
      </c>
      <c r="X317" s="42">
        <f t="shared" si="21"/>
        <v>0</v>
      </c>
    </row>
    <row r="318" spans="8:24" x14ac:dyDescent="0.25">
      <c r="H318" s="17">
        <v>40858</v>
      </c>
      <c r="I318" s="18" t="s">
        <v>20</v>
      </c>
      <c r="J318" s="18" t="str">
        <f t="shared" si="18"/>
        <v>NOK</v>
      </c>
      <c r="K318" s="18" t="str">
        <f t="shared" si="19"/>
        <v>40858NOK</v>
      </c>
      <c r="L318" s="22">
        <v>46000.000000000262</v>
      </c>
      <c r="M318" s="47">
        <f t="shared" si="20"/>
        <v>5937.064211491258</v>
      </c>
      <c r="N318" s="53">
        <v>40858</v>
      </c>
      <c r="O318" s="52">
        <v>0</v>
      </c>
      <c r="P318" s="52" t="s">
        <v>65</v>
      </c>
      <c r="Q318" s="52">
        <v>163</v>
      </c>
      <c r="R318" s="52" t="s">
        <v>91</v>
      </c>
      <c r="S318" s="52">
        <v>5937.0642114912198</v>
      </c>
      <c r="T318" s="52" t="s">
        <v>67</v>
      </c>
      <c r="U318" s="52" t="s">
        <v>68</v>
      </c>
      <c r="V318" s="52" t="s">
        <v>18</v>
      </c>
      <c r="W318" s="52" t="s">
        <v>20</v>
      </c>
      <c r="X318" s="42">
        <f t="shared" si="21"/>
        <v>0</v>
      </c>
    </row>
    <row r="319" spans="8:24" x14ac:dyDescent="0.25">
      <c r="H319" s="19">
        <v>40861</v>
      </c>
      <c r="I319" s="20" t="s">
        <v>20</v>
      </c>
      <c r="J319" s="18" t="str">
        <f t="shared" si="18"/>
        <v>NOK</v>
      </c>
      <c r="K319" s="18" t="str">
        <f t="shared" si="19"/>
        <v>40861NOK</v>
      </c>
      <c r="L319" s="23">
        <v>-26899.99999999948</v>
      </c>
      <c r="M319" s="47">
        <f t="shared" si="20"/>
        <v>-3467.1496076874532</v>
      </c>
      <c r="N319" s="53">
        <v>40861</v>
      </c>
      <c r="O319" s="52">
        <v>0</v>
      </c>
      <c r="P319" s="52" t="s">
        <v>69</v>
      </c>
      <c r="Q319" s="52">
        <v>163</v>
      </c>
      <c r="R319" s="52" t="s">
        <v>91</v>
      </c>
      <c r="S319" s="52">
        <v>-3467.1496076875201</v>
      </c>
      <c r="T319" s="52" t="s">
        <v>67</v>
      </c>
      <c r="U319" s="52" t="s">
        <v>68</v>
      </c>
      <c r="V319" s="52" t="s">
        <v>18</v>
      </c>
      <c r="W319" s="52" t="s">
        <v>20</v>
      </c>
      <c r="X319" s="42">
        <f t="shared" si="21"/>
        <v>0</v>
      </c>
    </row>
    <row r="320" spans="8:24" x14ac:dyDescent="0.25">
      <c r="H320" s="17">
        <v>40819</v>
      </c>
      <c r="I320" s="18" t="s">
        <v>8</v>
      </c>
      <c r="J320" s="18" t="str">
        <f t="shared" si="18"/>
        <v>NOK</v>
      </c>
      <c r="K320" s="18" t="str">
        <f t="shared" si="19"/>
        <v>40819NOK</v>
      </c>
      <c r="L320" s="22">
        <v>-1255199.9999999995</v>
      </c>
      <c r="M320" s="47">
        <f t="shared" si="20"/>
        <v>-160547.84917392704</v>
      </c>
      <c r="N320" s="53">
        <v>40819</v>
      </c>
      <c r="O320" s="52">
        <v>0</v>
      </c>
      <c r="P320" s="52" t="s">
        <v>65</v>
      </c>
      <c r="Q320" s="52">
        <v>163</v>
      </c>
      <c r="R320" s="52" t="s">
        <v>91</v>
      </c>
      <c r="S320" s="52">
        <v>-160547.84917392701</v>
      </c>
      <c r="T320" s="52" t="s">
        <v>67</v>
      </c>
      <c r="U320" s="52" t="s">
        <v>68</v>
      </c>
      <c r="V320" s="52" t="s">
        <v>7</v>
      </c>
      <c r="W320" s="52" t="s">
        <v>8</v>
      </c>
      <c r="X320" s="42">
        <f t="shared" si="21"/>
        <v>0</v>
      </c>
    </row>
    <row r="321" spans="8:24" x14ac:dyDescent="0.25">
      <c r="H321" s="19">
        <v>40820</v>
      </c>
      <c r="I321" s="20" t="s">
        <v>8</v>
      </c>
      <c r="J321" s="18" t="str">
        <f t="shared" si="18"/>
        <v>NOK</v>
      </c>
      <c r="K321" s="18" t="str">
        <f t="shared" si="19"/>
        <v>40820NOK</v>
      </c>
      <c r="L321" s="23">
        <v>88400.000000000029</v>
      </c>
      <c r="M321" s="47">
        <f t="shared" si="20"/>
        <v>11241.43883251077</v>
      </c>
      <c r="N321" s="53">
        <v>40820</v>
      </c>
      <c r="O321" s="52">
        <v>0</v>
      </c>
      <c r="P321" s="52" t="s">
        <v>65</v>
      </c>
      <c r="Q321" s="52">
        <v>163</v>
      </c>
      <c r="R321" s="52" t="s">
        <v>91</v>
      </c>
      <c r="S321" s="52">
        <v>11241.438832510799</v>
      </c>
      <c r="T321" s="52" t="s">
        <v>67</v>
      </c>
      <c r="U321" s="52" t="s">
        <v>68</v>
      </c>
      <c r="V321" s="52" t="s">
        <v>7</v>
      </c>
      <c r="W321" s="52" t="s">
        <v>8</v>
      </c>
      <c r="X321" s="42">
        <f t="shared" si="21"/>
        <v>0</v>
      </c>
    </row>
    <row r="322" spans="8:24" x14ac:dyDescent="0.25">
      <c r="H322" s="17">
        <v>40821</v>
      </c>
      <c r="I322" s="18" t="s">
        <v>8</v>
      </c>
      <c r="J322" s="18" t="str">
        <f t="shared" si="18"/>
        <v>NOK</v>
      </c>
      <c r="K322" s="18" t="str">
        <f t="shared" si="19"/>
        <v>40821NOK</v>
      </c>
      <c r="L322" s="22">
        <v>-80799.999999999985</v>
      </c>
      <c r="M322" s="47">
        <f t="shared" si="20"/>
        <v>-10325.754047788081</v>
      </c>
      <c r="N322" s="53">
        <v>40821</v>
      </c>
      <c r="O322" s="52">
        <v>0</v>
      </c>
      <c r="P322" s="52" t="s">
        <v>65</v>
      </c>
      <c r="Q322" s="52">
        <v>163</v>
      </c>
      <c r="R322" s="52" t="s">
        <v>91</v>
      </c>
      <c r="S322" s="52">
        <v>-10325.754047788099</v>
      </c>
      <c r="T322" s="52" t="s">
        <v>67</v>
      </c>
      <c r="U322" s="52" t="s">
        <v>68</v>
      </c>
      <c r="V322" s="52" t="s">
        <v>7</v>
      </c>
      <c r="W322" s="52" t="s">
        <v>8</v>
      </c>
      <c r="X322" s="42">
        <f t="shared" si="21"/>
        <v>0</v>
      </c>
    </row>
    <row r="323" spans="8:24" x14ac:dyDescent="0.25">
      <c r="H323" s="19">
        <v>40822</v>
      </c>
      <c r="I323" s="20" t="s">
        <v>8</v>
      </c>
      <c r="J323" s="18" t="str">
        <f t="shared" ref="J323:J375" si="22">MID(I323,21,3)</f>
        <v>NOK</v>
      </c>
      <c r="K323" s="18" t="str">
        <f t="shared" ref="K323:K375" si="23">H323&amp;J323</f>
        <v>40822NOK</v>
      </c>
      <c r="L323" s="23">
        <v>15899.99999999936</v>
      </c>
      <c r="M323" s="47">
        <f t="shared" ref="M323:M375" si="24">VLOOKUP(K323,$A$1:$D$91,4,FALSE)*L323</f>
        <v>2024.6846248029351</v>
      </c>
      <c r="N323" s="53">
        <v>40822</v>
      </c>
      <c r="O323" s="52">
        <v>0</v>
      </c>
      <c r="P323" s="52" t="s">
        <v>65</v>
      </c>
      <c r="Q323" s="52">
        <v>163</v>
      </c>
      <c r="R323" s="52" t="s">
        <v>91</v>
      </c>
      <c r="S323" s="52">
        <v>2024.6846248030199</v>
      </c>
      <c r="T323" s="52" t="s">
        <v>67</v>
      </c>
      <c r="U323" s="52" t="s">
        <v>68</v>
      </c>
      <c r="V323" s="52" t="s">
        <v>7</v>
      </c>
      <c r="W323" s="52" t="s">
        <v>8</v>
      </c>
      <c r="X323" s="42">
        <f t="shared" ref="X323:X375" si="25">ROUND(M323/S323-1,8)</f>
        <v>0</v>
      </c>
    </row>
    <row r="324" spans="8:24" x14ac:dyDescent="0.25">
      <c r="H324" s="17">
        <v>40823</v>
      </c>
      <c r="I324" s="18" t="s">
        <v>8</v>
      </c>
      <c r="J324" s="18" t="str">
        <f t="shared" si="22"/>
        <v>NOK</v>
      </c>
      <c r="K324" s="18" t="str">
        <f t="shared" si="23"/>
        <v>40823NOK</v>
      </c>
      <c r="L324" s="22">
        <v>-91599.99999999968</v>
      </c>
      <c r="M324" s="47">
        <f t="shared" si="24"/>
        <v>-11717.37060950675</v>
      </c>
      <c r="N324" s="53">
        <v>40823</v>
      </c>
      <c r="O324" s="52">
        <v>0</v>
      </c>
      <c r="P324" s="52" t="s">
        <v>65</v>
      </c>
      <c r="Q324" s="52">
        <v>163</v>
      </c>
      <c r="R324" s="52" t="s">
        <v>91</v>
      </c>
      <c r="S324" s="52">
        <v>-11717.370609506799</v>
      </c>
      <c r="T324" s="52" t="s">
        <v>67</v>
      </c>
      <c r="U324" s="52" t="s">
        <v>68</v>
      </c>
      <c r="V324" s="52" t="s">
        <v>7</v>
      </c>
      <c r="W324" s="52" t="s">
        <v>8</v>
      </c>
      <c r="X324" s="42">
        <f t="shared" si="25"/>
        <v>0</v>
      </c>
    </row>
    <row r="325" spans="8:24" x14ac:dyDescent="0.25">
      <c r="H325" s="19">
        <v>40827</v>
      </c>
      <c r="I325" s="20" t="s">
        <v>8</v>
      </c>
      <c r="J325" s="18" t="str">
        <f t="shared" si="22"/>
        <v>NOK</v>
      </c>
      <c r="K325" s="18" t="str">
        <f t="shared" si="23"/>
        <v>40827NOK</v>
      </c>
      <c r="L325" s="23">
        <v>-76900.000000000189</v>
      </c>
      <c r="M325" s="47">
        <f t="shared" si="24"/>
        <v>-9882.9872072399939</v>
      </c>
      <c r="N325" s="53">
        <v>40827</v>
      </c>
      <c r="O325" s="52">
        <v>0</v>
      </c>
      <c r="P325" s="52" t="s">
        <v>65</v>
      </c>
      <c r="Q325" s="52">
        <v>163</v>
      </c>
      <c r="R325" s="52" t="s">
        <v>91</v>
      </c>
      <c r="S325" s="52">
        <v>-9882.9872072399703</v>
      </c>
      <c r="T325" s="52" t="s">
        <v>67</v>
      </c>
      <c r="U325" s="52" t="s">
        <v>68</v>
      </c>
      <c r="V325" s="52" t="s">
        <v>7</v>
      </c>
      <c r="W325" s="52" t="s">
        <v>8</v>
      </c>
      <c r="X325" s="42">
        <f t="shared" si="25"/>
        <v>0</v>
      </c>
    </row>
    <row r="326" spans="8:24" x14ac:dyDescent="0.25">
      <c r="H326" s="17">
        <v>40828</v>
      </c>
      <c r="I326" s="18" t="s">
        <v>8</v>
      </c>
      <c r="J326" s="18" t="str">
        <f t="shared" si="22"/>
        <v>NOK</v>
      </c>
      <c r="K326" s="18" t="str">
        <f t="shared" si="23"/>
        <v>40828NOK</v>
      </c>
      <c r="L326" s="22">
        <v>-72999.999999999505</v>
      </c>
      <c r="M326" s="47">
        <f t="shared" si="24"/>
        <v>-9383.9340136736864</v>
      </c>
      <c r="N326" s="53">
        <v>40828</v>
      </c>
      <c r="O326" s="52">
        <v>0</v>
      </c>
      <c r="P326" s="52" t="s">
        <v>65</v>
      </c>
      <c r="Q326" s="52">
        <v>163</v>
      </c>
      <c r="R326" s="52" t="s">
        <v>91</v>
      </c>
      <c r="S326" s="52">
        <v>-9383.9340136737501</v>
      </c>
      <c r="T326" s="52" t="s">
        <v>67</v>
      </c>
      <c r="U326" s="52" t="s">
        <v>68</v>
      </c>
      <c r="V326" s="52" t="s">
        <v>7</v>
      </c>
      <c r="W326" s="52" t="s">
        <v>8</v>
      </c>
      <c r="X326" s="42">
        <f t="shared" si="25"/>
        <v>0</v>
      </c>
    </row>
    <row r="327" spans="8:24" x14ac:dyDescent="0.25">
      <c r="H327" s="19">
        <v>40829</v>
      </c>
      <c r="I327" s="20" t="s">
        <v>8</v>
      </c>
      <c r="J327" s="18" t="str">
        <f t="shared" si="22"/>
        <v>NOK</v>
      </c>
      <c r="K327" s="18" t="str">
        <f t="shared" si="23"/>
        <v>40829NOK</v>
      </c>
      <c r="L327" s="23">
        <v>3299.9999999994143</v>
      </c>
      <c r="M327" s="47">
        <f t="shared" si="24"/>
        <v>425.9558322580952</v>
      </c>
      <c r="N327" s="53">
        <v>40829</v>
      </c>
      <c r="O327" s="52">
        <v>0</v>
      </c>
      <c r="P327" s="52" t="s">
        <v>65</v>
      </c>
      <c r="Q327" s="52">
        <v>163</v>
      </c>
      <c r="R327" s="52" t="s">
        <v>91</v>
      </c>
      <c r="S327" s="52">
        <v>425.95583225817097</v>
      </c>
      <c r="T327" s="52" t="s">
        <v>67</v>
      </c>
      <c r="U327" s="52" t="s">
        <v>68</v>
      </c>
      <c r="V327" s="52" t="s">
        <v>7</v>
      </c>
      <c r="W327" s="52" t="s">
        <v>8</v>
      </c>
      <c r="X327" s="42">
        <f t="shared" si="25"/>
        <v>0</v>
      </c>
    </row>
    <row r="328" spans="8:24" x14ac:dyDescent="0.25">
      <c r="H328" s="17">
        <v>40830</v>
      </c>
      <c r="I328" s="18" t="s">
        <v>8</v>
      </c>
      <c r="J328" s="18" t="str">
        <f t="shared" si="22"/>
        <v>NOK</v>
      </c>
      <c r="K328" s="18" t="str">
        <f t="shared" si="23"/>
        <v>40830NOK</v>
      </c>
      <c r="L328" s="22">
        <v>-71699.999999999869</v>
      </c>
      <c r="M328" s="47">
        <f t="shared" si="24"/>
        <v>-9263.6887068480701</v>
      </c>
      <c r="N328" s="53">
        <v>40830</v>
      </c>
      <c r="O328" s="52">
        <v>0</v>
      </c>
      <c r="P328" s="52" t="s">
        <v>65</v>
      </c>
      <c r="Q328" s="52">
        <v>163</v>
      </c>
      <c r="R328" s="52" t="s">
        <v>91</v>
      </c>
      <c r="S328" s="52">
        <v>-9263.6887068480901</v>
      </c>
      <c r="T328" s="52" t="s">
        <v>67</v>
      </c>
      <c r="U328" s="52" t="s">
        <v>68</v>
      </c>
      <c r="V328" s="52" t="s">
        <v>7</v>
      </c>
      <c r="W328" s="52" t="s">
        <v>8</v>
      </c>
      <c r="X328" s="42">
        <f t="shared" si="25"/>
        <v>0</v>
      </c>
    </row>
    <row r="329" spans="8:24" x14ac:dyDescent="0.25">
      <c r="H329" s="19">
        <v>40833</v>
      </c>
      <c r="I329" s="20" t="s">
        <v>8</v>
      </c>
      <c r="J329" s="18" t="str">
        <f t="shared" si="22"/>
        <v>NOK</v>
      </c>
      <c r="K329" s="18" t="str">
        <f t="shared" si="23"/>
        <v>40833NOK</v>
      </c>
      <c r="L329" s="23">
        <v>28900.000000000149</v>
      </c>
      <c r="M329" s="47">
        <f t="shared" si="24"/>
        <v>3735.6286494609162</v>
      </c>
      <c r="N329" s="53">
        <v>40833</v>
      </c>
      <c r="O329" s="52">
        <v>0</v>
      </c>
      <c r="P329" s="52" t="s">
        <v>65</v>
      </c>
      <c r="Q329" s="52">
        <v>163</v>
      </c>
      <c r="R329" s="52" t="s">
        <v>91</v>
      </c>
      <c r="S329" s="52">
        <v>3735.6286494608999</v>
      </c>
      <c r="T329" s="52" t="s">
        <v>67</v>
      </c>
      <c r="U329" s="52" t="s">
        <v>68</v>
      </c>
      <c r="V329" s="52" t="s">
        <v>7</v>
      </c>
      <c r="W329" s="52" t="s">
        <v>8</v>
      </c>
      <c r="X329" s="42">
        <f t="shared" si="25"/>
        <v>0</v>
      </c>
    </row>
    <row r="330" spans="8:24" x14ac:dyDescent="0.25">
      <c r="H330" s="17">
        <v>40835</v>
      </c>
      <c r="I330" s="18" t="s">
        <v>8</v>
      </c>
      <c r="J330" s="18" t="str">
        <f t="shared" si="22"/>
        <v>NOK</v>
      </c>
      <c r="K330" s="18" t="str">
        <f t="shared" si="23"/>
        <v>40835NOK</v>
      </c>
      <c r="L330" s="22">
        <v>-10298.252467140555</v>
      </c>
      <c r="M330" s="47">
        <f t="shared" si="24"/>
        <v>-1331.5284878737939</v>
      </c>
      <c r="N330" s="53">
        <v>40835</v>
      </c>
      <c r="O330" s="52">
        <v>0</v>
      </c>
      <c r="P330" s="52" t="s">
        <v>65</v>
      </c>
      <c r="Q330" s="52">
        <v>163</v>
      </c>
      <c r="R330" s="52" t="s">
        <v>91</v>
      </c>
      <c r="S330" s="52">
        <v>-1331.52848787379</v>
      </c>
      <c r="T330" s="52" t="s">
        <v>67</v>
      </c>
      <c r="U330" s="52" t="s">
        <v>68</v>
      </c>
      <c r="V330" s="52" t="s">
        <v>7</v>
      </c>
      <c r="W330" s="52" t="s">
        <v>8</v>
      </c>
      <c r="X330" s="42">
        <f t="shared" si="25"/>
        <v>0</v>
      </c>
    </row>
    <row r="331" spans="8:24" x14ac:dyDescent="0.25">
      <c r="H331" s="19">
        <v>40827</v>
      </c>
      <c r="I331" s="20" t="s">
        <v>9</v>
      </c>
      <c r="J331" s="18" t="str">
        <f t="shared" si="22"/>
        <v>NOK</v>
      </c>
      <c r="K331" s="18" t="str">
        <f t="shared" si="23"/>
        <v>40827NOK</v>
      </c>
      <c r="L331" s="23">
        <v>2400200.0000000009</v>
      </c>
      <c r="M331" s="47">
        <f t="shared" si="24"/>
        <v>308467.43686368508</v>
      </c>
      <c r="N331" s="53">
        <v>40827</v>
      </c>
      <c r="O331" s="52">
        <v>0</v>
      </c>
      <c r="P331" s="52" t="s">
        <v>65</v>
      </c>
      <c r="Q331" s="52">
        <v>163</v>
      </c>
      <c r="R331" s="52" t="s">
        <v>91</v>
      </c>
      <c r="S331" s="52">
        <v>308467.43686368503</v>
      </c>
      <c r="T331" s="52" t="s">
        <v>67</v>
      </c>
      <c r="U331" s="52" t="s">
        <v>68</v>
      </c>
      <c r="V331" s="52" t="s">
        <v>7</v>
      </c>
      <c r="W331" s="52" t="s">
        <v>9</v>
      </c>
      <c r="X331" s="42">
        <f t="shared" si="25"/>
        <v>0</v>
      </c>
    </row>
    <row r="332" spans="8:24" x14ac:dyDescent="0.25">
      <c r="H332" s="17">
        <v>40828</v>
      </c>
      <c r="I332" s="18" t="s">
        <v>9</v>
      </c>
      <c r="J332" s="18" t="str">
        <f t="shared" si="22"/>
        <v>NOK</v>
      </c>
      <c r="K332" s="18" t="str">
        <f t="shared" si="23"/>
        <v>40828NOK</v>
      </c>
      <c r="L332" s="22">
        <v>72999.999999999505</v>
      </c>
      <c r="M332" s="47">
        <f t="shared" si="24"/>
        <v>9383.9340136736864</v>
      </c>
      <c r="N332" s="53">
        <v>40828</v>
      </c>
      <c r="O332" s="52">
        <v>0</v>
      </c>
      <c r="P332" s="52" t="s">
        <v>65</v>
      </c>
      <c r="Q332" s="52">
        <v>163</v>
      </c>
      <c r="R332" s="52" t="s">
        <v>91</v>
      </c>
      <c r="S332" s="52">
        <v>9383.9340136737501</v>
      </c>
      <c r="T332" s="52" t="s">
        <v>67</v>
      </c>
      <c r="U332" s="52" t="s">
        <v>68</v>
      </c>
      <c r="V332" s="52" t="s">
        <v>7</v>
      </c>
      <c r="W332" s="52" t="s">
        <v>9</v>
      </c>
      <c r="X332" s="42">
        <f t="shared" si="25"/>
        <v>0</v>
      </c>
    </row>
    <row r="333" spans="8:24" x14ac:dyDescent="0.25">
      <c r="H333" s="19">
        <v>40829</v>
      </c>
      <c r="I333" s="20" t="s">
        <v>9</v>
      </c>
      <c r="J333" s="18" t="str">
        <f t="shared" si="22"/>
        <v>NOK</v>
      </c>
      <c r="K333" s="18" t="str">
        <f t="shared" si="23"/>
        <v>40829NOK</v>
      </c>
      <c r="L333" s="23">
        <v>-3299.9999999994143</v>
      </c>
      <c r="M333" s="47">
        <f t="shared" si="24"/>
        <v>-425.9558322580952</v>
      </c>
      <c r="N333" s="53">
        <v>40829</v>
      </c>
      <c r="O333" s="52">
        <v>0</v>
      </c>
      <c r="P333" s="52" t="s">
        <v>65</v>
      </c>
      <c r="Q333" s="52">
        <v>163</v>
      </c>
      <c r="R333" s="52" t="s">
        <v>91</v>
      </c>
      <c r="S333" s="52">
        <v>-425.95583225817097</v>
      </c>
      <c r="T333" s="52" t="s">
        <v>67</v>
      </c>
      <c r="U333" s="52" t="s">
        <v>68</v>
      </c>
      <c r="V333" s="52" t="s">
        <v>7</v>
      </c>
      <c r="W333" s="52" t="s">
        <v>9</v>
      </c>
      <c r="X333" s="42">
        <f t="shared" si="25"/>
        <v>0</v>
      </c>
    </row>
    <row r="334" spans="8:24" x14ac:dyDescent="0.25">
      <c r="H334" s="17">
        <v>40830</v>
      </c>
      <c r="I334" s="18" t="s">
        <v>9</v>
      </c>
      <c r="J334" s="18" t="str">
        <f t="shared" si="22"/>
        <v>NOK</v>
      </c>
      <c r="K334" s="18" t="str">
        <f t="shared" si="23"/>
        <v>40830NOK</v>
      </c>
      <c r="L334" s="22">
        <v>71699.999999999869</v>
      </c>
      <c r="M334" s="47">
        <f t="shared" si="24"/>
        <v>9263.6887068480701</v>
      </c>
      <c r="N334" s="53">
        <v>40830</v>
      </c>
      <c r="O334" s="52">
        <v>0</v>
      </c>
      <c r="P334" s="52" t="s">
        <v>65</v>
      </c>
      <c r="Q334" s="52">
        <v>163</v>
      </c>
      <c r="R334" s="52" t="s">
        <v>91</v>
      </c>
      <c r="S334" s="52">
        <v>9263.6887068480901</v>
      </c>
      <c r="T334" s="52" t="s">
        <v>67</v>
      </c>
      <c r="U334" s="52" t="s">
        <v>68</v>
      </c>
      <c r="V334" s="52" t="s">
        <v>7</v>
      </c>
      <c r="W334" s="52" t="s">
        <v>9</v>
      </c>
      <c r="X334" s="42">
        <f t="shared" si="25"/>
        <v>0</v>
      </c>
    </row>
    <row r="335" spans="8:24" x14ac:dyDescent="0.25">
      <c r="H335" s="19">
        <v>40833</v>
      </c>
      <c r="I335" s="20" t="s">
        <v>9</v>
      </c>
      <c r="J335" s="18" t="str">
        <f t="shared" si="22"/>
        <v>NOK</v>
      </c>
      <c r="K335" s="18" t="str">
        <f t="shared" si="23"/>
        <v>40833NOK</v>
      </c>
      <c r="L335" s="23">
        <v>-28900.000000000149</v>
      </c>
      <c r="M335" s="47">
        <f t="shared" si="24"/>
        <v>-3735.6286494609162</v>
      </c>
      <c r="N335" s="53">
        <v>40833</v>
      </c>
      <c r="O335" s="52">
        <v>0</v>
      </c>
      <c r="P335" s="52" t="s">
        <v>65</v>
      </c>
      <c r="Q335" s="52">
        <v>163</v>
      </c>
      <c r="R335" s="52" t="s">
        <v>91</v>
      </c>
      <c r="S335" s="52">
        <v>-3735.6286494608999</v>
      </c>
      <c r="T335" s="52" t="s">
        <v>67</v>
      </c>
      <c r="U335" s="52" t="s">
        <v>68</v>
      </c>
      <c r="V335" s="52" t="s">
        <v>7</v>
      </c>
      <c r="W335" s="52" t="s">
        <v>9</v>
      </c>
      <c r="X335" s="42">
        <f t="shared" si="25"/>
        <v>0</v>
      </c>
    </row>
    <row r="336" spans="8:24" x14ac:dyDescent="0.25">
      <c r="H336" s="17">
        <v>40835</v>
      </c>
      <c r="I336" s="18" t="s">
        <v>9</v>
      </c>
      <c r="J336" s="18" t="str">
        <f t="shared" si="22"/>
        <v>NOK</v>
      </c>
      <c r="K336" s="18" t="str">
        <f t="shared" si="23"/>
        <v>40835NOK</v>
      </c>
      <c r="L336" s="22">
        <v>10298.252467140555</v>
      </c>
      <c r="M336" s="47">
        <f t="shared" si="24"/>
        <v>1331.5284878737939</v>
      </c>
      <c r="N336" s="53">
        <v>40835</v>
      </c>
      <c r="O336" s="52">
        <v>0</v>
      </c>
      <c r="P336" s="52" t="s">
        <v>65</v>
      </c>
      <c r="Q336" s="52">
        <v>163</v>
      </c>
      <c r="R336" s="52" t="s">
        <v>91</v>
      </c>
      <c r="S336" s="52">
        <v>1331.52848787379</v>
      </c>
      <c r="T336" s="52" t="s">
        <v>67</v>
      </c>
      <c r="U336" s="52" t="s">
        <v>68</v>
      </c>
      <c r="V336" s="52" t="s">
        <v>7</v>
      </c>
      <c r="W336" s="52" t="s">
        <v>9</v>
      </c>
      <c r="X336" s="42">
        <f t="shared" si="25"/>
        <v>0</v>
      </c>
    </row>
    <row r="337" spans="8:24" x14ac:dyDescent="0.25">
      <c r="H337" s="19">
        <v>40833</v>
      </c>
      <c r="I337" s="20" t="s">
        <v>10</v>
      </c>
      <c r="J337" s="18" t="str">
        <f t="shared" si="22"/>
        <v>NOK</v>
      </c>
      <c r="K337" s="18" t="str">
        <f t="shared" si="23"/>
        <v>40833NOK</v>
      </c>
      <c r="L337" s="23">
        <v>-2389500</v>
      </c>
      <c r="M337" s="47">
        <f t="shared" si="24"/>
        <v>-308867.98124175821</v>
      </c>
      <c r="N337" s="53">
        <v>40833</v>
      </c>
      <c r="O337" s="52">
        <v>0</v>
      </c>
      <c r="P337" s="52" t="s">
        <v>65</v>
      </c>
      <c r="Q337" s="52">
        <v>163</v>
      </c>
      <c r="R337" s="52" t="s">
        <v>91</v>
      </c>
      <c r="S337" s="52">
        <v>-308867.98124175798</v>
      </c>
      <c r="T337" s="52" t="s">
        <v>67</v>
      </c>
      <c r="U337" s="52" t="s">
        <v>68</v>
      </c>
      <c r="V337" s="52" t="s">
        <v>7</v>
      </c>
      <c r="W337" s="52" t="s">
        <v>10</v>
      </c>
      <c r="X337" s="42">
        <f t="shared" si="25"/>
        <v>0</v>
      </c>
    </row>
    <row r="338" spans="8:24" x14ac:dyDescent="0.25">
      <c r="H338" s="17">
        <v>40835</v>
      </c>
      <c r="I338" s="18" t="s">
        <v>10</v>
      </c>
      <c r="J338" s="18" t="str">
        <f t="shared" si="22"/>
        <v>NOK</v>
      </c>
      <c r="K338" s="18" t="str">
        <f t="shared" si="23"/>
        <v>40835NOK</v>
      </c>
      <c r="L338" s="22">
        <v>-10298.252467140555</v>
      </c>
      <c r="M338" s="47">
        <f t="shared" si="24"/>
        <v>-1331.5284878737939</v>
      </c>
      <c r="N338" s="53">
        <v>40835</v>
      </c>
      <c r="O338" s="52">
        <v>0</v>
      </c>
      <c r="P338" s="52" t="s">
        <v>65</v>
      </c>
      <c r="Q338" s="52">
        <v>163</v>
      </c>
      <c r="R338" s="52" t="s">
        <v>91</v>
      </c>
      <c r="S338" s="52">
        <v>-1331.52848787379</v>
      </c>
      <c r="T338" s="52" t="s">
        <v>67</v>
      </c>
      <c r="U338" s="52" t="s">
        <v>68</v>
      </c>
      <c r="V338" s="52" t="s">
        <v>7</v>
      </c>
      <c r="W338" s="52" t="s">
        <v>10</v>
      </c>
      <c r="X338" s="42">
        <f t="shared" si="25"/>
        <v>0</v>
      </c>
    </row>
    <row r="339" spans="8:24" x14ac:dyDescent="0.25">
      <c r="H339" s="19">
        <v>40819</v>
      </c>
      <c r="I339" s="20" t="s">
        <v>29</v>
      </c>
      <c r="J339" s="18" t="str">
        <f t="shared" si="22"/>
        <v>NOK</v>
      </c>
      <c r="K339" s="18" t="str">
        <f t="shared" si="23"/>
        <v>40819NOK</v>
      </c>
      <c r="L339" s="23">
        <v>-1252899.9999999995</v>
      </c>
      <c r="M339" s="47">
        <f t="shared" si="24"/>
        <v>-160253.66493786901</v>
      </c>
      <c r="N339" s="53">
        <v>40819</v>
      </c>
      <c r="O339" s="52">
        <v>0</v>
      </c>
      <c r="P339" s="52" t="s">
        <v>65</v>
      </c>
      <c r="Q339" s="52">
        <v>163</v>
      </c>
      <c r="R339" s="52" t="s">
        <v>91</v>
      </c>
      <c r="S339" s="52">
        <v>-160253.66493786901</v>
      </c>
      <c r="T339" s="52" t="s">
        <v>67</v>
      </c>
      <c r="U339" s="52" t="s">
        <v>68</v>
      </c>
      <c r="V339" s="52" t="s">
        <v>28</v>
      </c>
      <c r="W339" s="52" t="s">
        <v>29</v>
      </c>
      <c r="X339" s="42">
        <f t="shared" si="25"/>
        <v>0</v>
      </c>
    </row>
    <row r="340" spans="8:24" x14ac:dyDescent="0.25">
      <c r="H340" s="17">
        <v>40820</v>
      </c>
      <c r="I340" s="18" t="s">
        <v>29</v>
      </c>
      <c r="J340" s="18" t="str">
        <f t="shared" si="22"/>
        <v>NOK</v>
      </c>
      <c r="K340" s="18" t="str">
        <f t="shared" si="23"/>
        <v>40820NOK</v>
      </c>
      <c r="L340" s="22">
        <v>88400.000000000029</v>
      </c>
      <c r="M340" s="47">
        <f t="shared" si="24"/>
        <v>11241.43883251077</v>
      </c>
      <c r="N340" s="53">
        <v>40820</v>
      </c>
      <c r="O340" s="52">
        <v>0</v>
      </c>
      <c r="P340" s="52" t="s">
        <v>65</v>
      </c>
      <c r="Q340" s="52">
        <v>163</v>
      </c>
      <c r="R340" s="52" t="s">
        <v>91</v>
      </c>
      <c r="S340" s="52">
        <v>11241.438832510799</v>
      </c>
      <c r="T340" s="52" t="s">
        <v>67</v>
      </c>
      <c r="U340" s="52" t="s">
        <v>68</v>
      </c>
      <c r="V340" s="52" t="s">
        <v>28</v>
      </c>
      <c r="W340" s="52" t="s">
        <v>29</v>
      </c>
      <c r="X340" s="42">
        <f t="shared" si="25"/>
        <v>0</v>
      </c>
    </row>
    <row r="341" spans="8:24" x14ac:dyDescent="0.25">
      <c r="H341" s="19">
        <v>40821</v>
      </c>
      <c r="I341" s="20" t="s">
        <v>29</v>
      </c>
      <c r="J341" s="18" t="str">
        <f t="shared" si="22"/>
        <v>NOK</v>
      </c>
      <c r="K341" s="18" t="str">
        <f t="shared" si="23"/>
        <v>40821NOK</v>
      </c>
      <c r="L341" s="23">
        <v>-80799.999999999985</v>
      </c>
      <c r="M341" s="47">
        <f t="shared" si="24"/>
        <v>-10325.754047788081</v>
      </c>
      <c r="N341" s="53">
        <v>40821</v>
      </c>
      <c r="O341" s="52">
        <v>0</v>
      </c>
      <c r="P341" s="52" t="s">
        <v>65</v>
      </c>
      <c r="Q341" s="52">
        <v>163</v>
      </c>
      <c r="R341" s="52" t="s">
        <v>91</v>
      </c>
      <c r="S341" s="52">
        <v>-10325.754047788099</v>
      </c>
      <c r="T341" s="52" t="s">
        <v>67</v>
      </c>
      <c r="U341" s="52" t="s">
        <v>68</v>
      </c>
      <c r="V341" s="52" t="s">
        <v>28</v>
      </c>
      <c r="W341" s="52" t="s">
        <v>29</v>
      </c>
      <c r="X341" s="42">
        <f t="shared" si="25"/>
        <v>0</v>
      </c>
    </row>
    <row r="342" spans="8:24" x14ac:dyDescent="0.25">
      <c r="H342" s="17">
        <v>40822</v>
      </c>
      <c r="I342" s="18" t="s">
        <v>29</v>
      </c>
      <c r="J342" s="18" t="str">
        <f t="shared" si="22"/>
        <v>NOK</v>
      </c>
      <c r="K342" s="18" t="str">
        <f t="shared" si="23"/>
        <v>40822NOK</v>
      </c>
      <c r="L342" s="22">
        <v>15899.99999999936</v>
      </c>
      <c r="M342" s="47">
        <f t="shared" si="24"/>
        <v>2024.6846248029351</v>
      </c>
      <c r="N342" s="53">
        <v>40822</v>
      </c>
      <c r="O342" s="52">
        <v>0</v>
      </c>
      <c r="P342" s="52" t="s">
        <v>65</v>
      </c>
      <c r="Q342" s="52">
        <v>163</v>
      </c>
      <c r="R342" s="52" t="s">
        <v>91</v>
      </c>
      <c r="S342" s="52">
        <v>2024.6846248030199</v>
      </c>
      <c r="T342" s="52" t="s">
        <v>67</v>
      </c>
      <c r="U342" s="52" t="s">
        <v>68</v>
      </c>
      <c r="V342" s="52" t="s">
        <v>28</v>
      </c>
      <c r="W342" s="52" t="s">
        <v>29</v>
      </c>
      <c r="X342" s="42">
        <f t="shared" si="25"/>
        <v>0</v>
      </c>
    </row>
    <row r="343" spans="8:24" x14ac:dyDescent="0.25">
      <c r="H343" s="19">
        <v>40823</v>
      </c>
      <c r="I343" s="20" t="s">
        <v>29</v>
      </c>
      <c r="J343" s="18" t="str">
        <f t="shared" si="22"/>
        <v>NOK</v>
      </c>
      <c r="K343" s="18" t="str">
        <f t="shared" si="23"/>
        <v>40823NOK</v>
      </c>
      <c r="L343" s="23">
        <v>-91599.99999999968</v>
      </c>
      <c r="M343" s="47">
        <f t="shared" si="24"/>
        <v>-11717.37060950675</v>
      </c>
      <c r="N343" s="53">
        <v>40823</v>
      </c>
      <c r="O343" s="52">
        <v>0</v>
      </c>
      <c r="P343" s="52" t="s">
        <v>65</v>
      </c>
      <c r="Q343" s="52">
        <v>163</v>
      </c>
      <c r="R343" s="52" t="s">
        <v>91</v>
      </c>
      <c r="S343" s="52">
        <v>-11717.370609506799</v>
      </c>
      <c r="T343" s="52" t="s">
        <v>67</v>
      </c>
      <c r="U343" s="52" t="s">
        <v>68</v>
      </c>
      <c r="V343" s="52" t="s">
        <v>28</v>
      </c>
      <c r="W343" s="52" t="s">
        <v>29</v>
      </c>
      <c r="X343" s="42">
        <f t="shared" si="25"/>
        <v>0</v>
      </c>
    </row>
    <row r="344" spans="8:24" x14ac:dyDescent="0.25">
      <c r="H344" s="17">
        <v>40827</v>
      </c>
      <c r="I344" s="18" t="s">
        <v>29</v>
      </c>
      <c r="J344" s="18" t="str">
        <f t="shared" si="22"/>
        <v>NOK</v>
      </c>
      <c r="K344" s="18" t="str">
        <f t="shared" si="23"/>
        <v>40827NOK</v>
      </c>
      <c r="L344" s="22">
        <v>-76900.000000000189</v>
      </c>
      <c r="M344" s="47">
        <f t="shared" si="24"/>
        <v>-9882.9872072399939</v>
      </c>
      <c r="N344" s="53">
        <v>40827</v>
      </c>
      <c r="O344" s="52">
        <v>0</v>
      </c>
      <c r="P344" s="52" t="s">
        <v>65</v>
      </c>
      <c r="Q344" s="52">
        <v>163</v>
      </c>
      <c r="R344" s="52" t="s">
        <v>91</v>
      </c>
      <c r="S344" s="52">
        <v>-9882.9872072399703</v>
      </c>
      <c r="T344" s="52" t="s">
        <v>67</v>
      </c>
      <c r="U344" s="52" t="s">
        <v>68</v>
      </c>
      <c r="V344" s="52" t="s">
        <v>28</v>
      </c>
      <c r="W344" s="52" t="s">
        <v>29</v>
      </c>
      <c r="X344" s="42">
        <f t="shared" si="25"/>
        <v>0</v>
      </c>
    </row>
    <row r="345" spans="8:24" x14ac:dyDescent="0.25">
      <c r="H345" s="19">
        <v>40828</v>
      </c>
      <c r="I345" s="20" t="s">
        <v>29</v>
      </c>
      <c r="J345" s="18" t="str">
        <f t="shared" si="22"/>
        <v>NOK</v>
      </c>
      <c r="K345" s="18" t="str">
        <f t="shared" si="23"/>
        <v>40828NOK</v>
      </c>
      <c r="L345" s="23">
        <v>-72999.999999999505</v>
      </c>
      <c r="M345" s="47">
        <f t="shared" si="24"/>
        <v>-9383.9340136736864</v>
      </c>
      <c r="N345" s="53">
        <v>40828</v>
      </c>
      <c r="O345" s="52">
        <v>0</v>
      </c>
      <c r="P345" s="52" t="s">
        <v>65</v>
      </c>
      <c r="Q345" s="52">
        <v>163</v>
      </c>
      <c r="R345" s="52" t="s">
        <v>91</v>
      </c>
      <c r="S345" s="52">
        <v>-9383.9340136737501</v>
      </c>
      <c r="T345" s="52" t="s">
        <v>67</v>
      </c>
      <c r="U345" s="52" t="s">
        <v>68</v>
      </c>
      <c r="V345" s="52" t="s">
        <v>28</v>
      </c>
      <c r="W345" s="52" t="s">
        <v>29</v>
      </c>
      <c r="X345" s="42">
        <f t="shared" si="25"/>
        <v>0</v>
      </c>
    </row>
    <row r="346" spans="8:24" x14ac:dyDescent="0.25">
      <c r="H346" s="17">
        <v>40829</v>
      </c>
      <c r="I346" s="18" t="s">
        <v>29</v>
      </c>
      <c r="J346" s="18" t="str">
        <f t="shared" si="22"/>
        <v>NOK</v>
      </c>
      <c r="K346" s="18" t="str">
        <f t="shared" si="23"/>
        <v>40829NOK</v>
      </c>
      <c r="L346" s="22">
        <v>3299.9999999994143</v>
      </c>
      <c r="M346" s="47">
        <f t="shared" si="24"/>
        <v>425.9558322580952</v>
      </c>
      <c r="N346" s="53">
        <v>40829</v>
      </c>
      <c r="O346" s="52">
        <v>0</v>
      </c>
      <c r="P346" s="52" t="s">
        <v>65</v>
      </c>
      <c r="Q346" s="52">
        <v>163</v>
      </c>
      <c r="R346" s="52" t="s">
        <v>91</v>
      </c>
      <c r="S346" s="52">
        <v>425.95583225817097</v>
      </c>
      <c r="T346" s="52" t="s">
        <v>67</v>
      </c>
      <c r="U346" s="52" t="s">
        <v>68</v>
      </c>
      <c r="V346" s="52" t="s">
        <v>28</v>
      </c>
      <c r="W346" s="52" t="s">
        <v>29</v>
      </c>
      <c r="X346" s="42">
        <f t="shared" si="25"/>
        <v>0</v>
      </c>
    </row>
    <row r="347" spans="8:24" x14ac:dyDescent="0.25">
      <c r="H347" s="19">
        <v>40830</v>
      </c>
      <c r="I347" s="20" t="s">
        <v>29</v>
      </c>
      <c r="J347" s="18" t="str">
        <f t="shared" si="22"/>
        <v>NOK</v>
      </c>
      <c r="K347" s="18" t="str">
        <f t="shared" si="23"/>
        <v>40830NOK</v>
      </c>
      <c r="L347" s="23">
        <v>-71699.999999999869</v>
      </c>
      <c r="M347" s="47">
        <f t="shared" si="24"/>
        <v>-9263.6887068480701</v>
      </c>
      <c r="N347" s="53">
        <v>40830</v>
      </c>
      <c r="O347" s="52">
        <v>0</v>
      </c>
      <c r="P347" s="52" t="s">
        <v>65</v>
      </c>
      <c r="Q347" s="52">
        <v>163</v>
      </c>
      <c r="R347" s="52" t="s">
        <v>91</v>
      </c>
      <c r="S347" s="52">
        <v>-9263.6887068480901</v>
      </c>
      <c r="T347" s="52" t="s">
        <v>67</v>
      </c>
      <c r="U347" s="52" t="s">
        <v>68</v>
      </c>
      <c r="V347" s="52" t="s">
        <v>28</v>
      </c>
      <c r="W347" s="52" t="s">
        <v>29</v>
      </c>
      <c r="X347" s="42">
        <f t="shared" si="25"/>
        <v>0</v>
      </c>
    </row>
    <row r="348" spans="8:24" x14ac:dyDescent="0.25">
      <c r="H348" s="17">
        <v>40833</v>
      </c>
      <c r="I348" s="18" t="s">
        <v>29</v>
      </c>
      <c r="J348" s="18" t="str">
        <f t="shared" si="22"/>
        <v>NOK</v>
      </c>
      <c r="K348" s="18" t="str">
        <f t="shared" si="23"/>
        <v>40833NOK</v>
      </c>
      <c r="L348" s="22">
        <v>28900.000000000149</v>
      </c>
      <c r="M348" s="47">
        <f t="shared" si="24"/>
        <v>3735.6286494609162</v>
      </c>
      <c r="N348" s="53">
        <v>40833</v>
      </c>
      <c r="O348" s="52">
        <v>0</v>
      </c>
      <c r="P348" s="52" t="s">
        <v>65</v>
      </c>
      <c r="Q348" s="52">
        <v>163</v>
      </c>
      <c r="R348" s="52" t="s">
        <v>91</v>
      </c>
      <c r="S348" s="52">
        <v>3735.6286494608999</v>
      </c>
      <c r="T348" s="52" t="s">
        <v>67</v>
      </c>
      <c r="U348" s="52" t="s">
        <v>68</v>
      </c>
      <c r="V348" s="52" t="s">
        <v>28</v>
      </c>
      <c r="W348" s="52" t="s">
        <v>29</v>
      </c>
      <c r="X348" s="42">
        <f t="shared" si="25"/>
        <v>0</v>
      </c>
    </row>
    <row r="349" spans="8:24" x14ac:dyDescent="0.25">
      <c r="H349" s="19">
        <v>40834</v>
      </c>
      <c r="I349" s="20" t="s">
        <v>29</v>
      </c>
      <c r="J349" s="18" t="str">
        <f t="shared" si="22"/>
        <v>NOK</v>
      </c>
      <c r="K349" s="18" t="str">
        <f t="shared" si="23"/>
        <v>40834NOK</v>
      </c>
      <c r="L349" s="23">
        <v>46400.000000000218</v>
      </c>
      <c r="M349" s="47">
        <f t="shared" si="24"/>
        <v>5987.9541856968881</v>
      </c>
      <c r="N349" s="53">
        <v>40834</v>
      </c>
      <c r="O349" s="52">
        <v>0</v>
      </c>
      <c r="P349" s="52" t="s">
        <v>65</v>
      </c>
      <c r="Q349" s="52">
        <v>163</v>
      </c>
      <c r="R349" s="52" t="s">
        <v>91</v>
      </c>
      <c r="S349" s="52">
        <v>5987.9541856968599</v>
      </c>
      <c r="T349" s="52" t="s">
        <v>67</v>
      </c>
      <c r="U349" s="52" t="s">
        <v>68</v>
      </c>
      <c r="V349" s="52" t="s">
        <v>28</v>
      </c>
      <c r="W349" s="52" t="s">
        <v>29</v>
      </c>
      <c r="X349" s="42">
        <f t="shared" si="25"/>
        <v>0</v>
      </c>
    </row>
    <row r="350" spans="8:24" x14ac:dyDescent="0.25">
      <c r="H350" s="17">
        <v>40835</v>
      </c>
      <c r="I350" s="18" t="s">
        <v>29</v>
      </c>
      <c r="J350" s="18" t="str">
        <f t="shared" si="22"/>
        <v>NOK</v>
      </c>
      <c r="K350" s="18" t="str">
        <f t="shared" si="23"/>
        <v>40835NOK</v>
      </c>
      <c r="L350" s="22">
        <v>-56700.000000000196</v>
      </c>
      <c r="M350" s="47">
        <f t="shared" si="24"/>
        <v>-7331.114235482255</v>
      </c>
      <c r="N350" s="53">
        <v>40835</v>
      </c>
      <c r="O350" s="52">
        <v>0</v>
      </c>
      <c r="P350" s="52" t="s">
        <v>65</v>
      </c>
      <c r="Q350" s="52">
        <v>163</v>
      </c>
      <c r="R350" s="52" t="s">
        <v>91</v>
      </c>
      <c r="S350" s="52">
        <v>-7331.1142354822296</v>
      </c>
      <c r="T350" s="52" t="s">
        <v>67</v>
      </c>
      <c r="U350" s="52" t="s">
        <v>68</v>
      </c>
      <c r="V350" s="52" t="s">
        <v>28</v>
      </c>
      <c r="W350" s="52" t="s">
        <v>29</v>
      </c>
      <c r="X350" s="42">
        <f t="shared" si="25"/>
        <v>0</v>
      </c>
    </row>
    <row r="351" spans="8:24" x14ac:dyDescent="0.25">
      <c r="H351" s="19">
        <v>40836</v>
      </c>
      <c r="I351" s="20" t="s">
        <v>29</v>
      </c>
      <c r="J351" s="18" t="str">
        <f t="shared" si="22"/>
        <v>NOK</v>
      </c>
      <c r="K351" s="18" t="str">
        <f t="shared" si="23"/>
        <v>40836NOK</v>
      </c>
      <c r="L351" s="23">
        <v>12100.000000000222</v>
      </c>
      <c r="M351" s="47">
        <f t="shared" si="24"/>
        <v>1569.1023110735202</v>
      </c>
      <c r="N351" s="53">
        <v>40836</v>
      </c>
      <c r="O351" s="52">
        <v>0</v>
      </c>
      <c r="P351" s="52" t="s">
        <v>65</v>
      </c>
      <c r="Q351" s="52">
        <v>163</v>
      </c>
      <c r="R351" s="52" t="s">
        <v>91</v>
      </c>
      <c r="S351" s="52">
        <v>1569.10231107349</v>
      </c>
      <c r="T351" s="52" t="s">
        <v>67</v>
      </c>
      <c r="U351" s="52" t="s">
        <v>68</v>
      </c>
      <c r="V351" s="52" t="s">
        <v>28</v>
      </c>
      <c r="W351" s="52" t="s">
        <v>29</v>
      </c>
      <c r="X351" s="42">
        <f t="shared" si="25"/>
        <v>0</v>
      </c>
    </row>
    <row r="352" spans="8:24" x14ac:dyDescent="0.25">
      <c r="H352" s="17">
        <v>40837</v>
      </c>
      <c r="I352" s="18" t="s">
        <v>29</v>
      </c>
      <c r="J352" s="18" t="str">
        <f t="shared" si="22"/>
        <v>NOK</v>
      </c>
      <c r="K352" s="18" t="str">
        <f t="shared" si="23"/>
        <v>40837NOK</v>
      </c>
      <c r="L352" s="22">
        <v>-54400.000000000226</v>
      </c>
      <c r="M352" s="47">
        <f t="shared" si="24"/>
        <v>-7050.5725949500356</v>
      </c>
      <c r="N352" s="53">
        <v>40837</v>
      </c>
      <c r="O352" s="52">
        <v>0</v>
      </c>
      <c r="P352" s="52" t="s">
        <v>65</v>
      </c>
      <c r="Q352" s="52">
        <v>163</v>
      </c>
      <c r="R352" s="52" t="s">
        <v>91</v>
      </c>
      <c r="S352" s="52">
        <v>-7050.5725949500002</v>
      </c>
      <c r="T352" s="52" t="s">
        <v>67</v>
      </c>
      <c r="U352" s="52" t="s">
        <v>68</v>
      </c>
      <c r="V352" s="52" t="s">
        <v>28</v>
      </c>
      <c r="W352" s="52" t="s">
        <v>29</v>
      </c>
      <c r="X352" s="42">
        <f t="shared" si="25"/>
        <v>0</v>
      </c>
    </row>
    <row r="353" spans="8:24" x14ac:dyDescent="0.25">
      <c r="H353" s="19">
        <v>40840</v>
      </c>
      <c r="I353" s="20" t="s">
        <v>29</v>
      </c>
      <c r="J353" s="18" t="str">
        <f t="shared" si="22"/>
        <v>NOK</v>
      </c>
      <c r="K353" s="18" t="str">
        <f t="shared" si="23"/>
        <v>40840NOK</v>
      </c>
      <c r="L353" s="23">
        <v>6999.9999999996735</v>
      </c>
      <c r="M353" s="47">
        <f t="shared" si="24"/>
        <v>909.43445996377727</v>
      </c>
      <c r="N353" s="53">
        <v>40840</v>
      </c>
      <c r="O353" s="52">
        <v>0</v>
      </c>
      <c r="P353" s="52" t="s">
        <v>65</v>
      </c>
      <c r="Q353" s="52">
        <v>163</v>
      </c>
      <c r="R353" s="52" t="s">
        <v>91</v>
      </c>
      <c r="S353" s="52">
        <v>909.43445996381899</v>
      </c>
      <c r="T353" s="52" t="s">
        <v>67</v>
      </c>
      <c r="U353" s="52" t="s">
        <v>68</v>
      </c>
      <c r="V353" s="52" t="s">
        <v>28</v>
      </c>
      <c r="W353" s="52" t="s">
        <v>29</v>
      </c>
      <c r="X353" s="42">
        <f t="shared" si="25"/>
        <v>0</v>
      </c>
    </row>
    <row r="354" spans="8:24" x14ac:dyDescent="0.25">
      <c r="H354" s="17">
        <v>40841</v>
      </c>
      <c r="I354" s="18" t="s">
        <v>29</v>
      </c>
      <c r="J354" s="18" t="str">
        <f t="shared" si="22"/>
        <v>NOK</v>
      </c>
      <c r="K354" s="18" t="str">
        <f t="shared" si="23"/>
        <v>40841NOK</v>
      </c>
      <c r="L354" s="22">
        <v>-40199.999999999571</v>
      </c>
      <c r="M354" s="47">
        <f t="shared" si="24"/>
        <v>-5228.1534249796568</v>
      </c>
      <c r="N354" s="53">
        <v>40841</v>
      </c>
      <c r="O354" s="52">
        <v>0</v>
      </c>
      <c r="P354" s="52" t="s">
        <v>65</v>
      </c>
      <c r="Q354" s="52">
        <v>163</v>
      </c>
      <c r="R354" s="52" t="s">
        <v>91</v>
      </c>
      <c r="S354" s="52">
        <v>-5228.1534249797096</v>
      </c>
      <c r="T354" s="52" t="s">
        <v>67</v>
      </c>
      <c r="U354" s="52" t="s">
        <v>68</v>
      </c>
      <c r="V354" s="52" t="s">
        <v>28</v>
      </c>
      <c r="W354" s="52" t="s">
        <v>29</v>
      </c>
      <c r="X354" s="42">
        <f t="shared" si="25"/>
        <v>0</v>
      </c>
    </row>
    <row r="355" spans="8:24" x14ac:dyDescent="0.25">
      <c r="H355" s="19">
        <v>40842</v>
      </c>
      <c r="I355" s="20" t="s">
        <v>29</v>
      </c>
      <c r="J355" s="18" t="str">
        <f t="shared" si="22"/>
        <v>NOK</v>
      </c>
      <c r="K355" s="18" t="str">
        <f t="shared" si="23"/>
        <v>40842NOK</v>
      </c>
      <c r="L355" s="23">
        <v>-26699.999999999945</v>
      </c>
      <c r="M355" s="47">
        <f t="shared" si="24"/>
        <v>-3478.9422615800831</v>
      </c>
      <c r="N355" s="53">
        <v>40842</v>
      </c>
      <c r="O355" s="52">
        <v>0</v>
      </c>
      <c r="P355" s="52" t="s">
        <v>65</v>
      </c>
      <c r="Q355" s="52">
        <v>163</v>
      </c>
      <c r="R355" s="52" t="s">
        <v>91</v>
      </c>
      <c r="S355" s="52">
        <v>-3478.94226158009</v>
      </c>
      <c r="T355" s="52" t="s">
        <v>67</v>
      </c>
      <c r="U355" s="52" t="s">
        <v>68</v>
      </c>
      <c r="V355" s="52" t="s">
        <v>28</v>
      </c>
      <c r="W355" s="52" t="s">
        <v>29</v>
      </c>
      <c r="X355" s="42">
        <f t="shared" si="25"/>
        <v>0</v>
      </c>
    </row>
    <row r="356" spans="8:24" x14ac:dyDescent="0.25">
      <c r="H356" s="17">
        <v>40843</v>
      </c>
      <c r="I356" s="18" t="s">
        <v>29</v>
      </c>
      <c r="J356" s="18" t="str">
        <f t="shared" si="22"/>
        <v>NOK</v>
      </c>
      <c r="K356" s="18" t="str">
        <f t="shared" si="23"/>
        <v>40843NOK</v>
      </c>
      <c r="L356" s="22">
        <v>-67899.999999999854</v>
      </c>
      <c r="M356" s="47">
        <f t="shared" si="24"/>
        <v>-8843.0800619862184</v>
      </c>
      <c r="N356" s="53">
        <v>40843</v>
      </c>
      <c r="O356" s="52">
        <v>0</v>
      </c>
      <c r="P356" s="52" t="s">
        <v>65</v>
      </c>
      <c r="Q356" s="52">
        <v>163</v>
      </c>
      <c r="R356" s="52" t="s">
        <v>91</v>
      </c>
      <c r="S356" s="52">
        <v>-8843.0800619862403</v>
      </c>
      <c r="T356" s="52" t="s">
        <v>67</v>
      </c>
      <c r="U356" s="52" t="s">
        <v>68</v>
      </c>
      <c r="V356" s="52" t="s">
        <v>28</v>
      </c>
      <c r="W356" s="52" t="s">
        <v>29</v>
      </c>
      <c r="X356" s="42">
        <f t="shared" si="25"/>
        <v>0</v>
      </c>
    </row>
    <row r="357" spans="8:24" x14ac:dyDescent="0.25">
      <c r="H357" s="19">
        <v>40844</v>
      </c>
      <c r="I357" s="20" t="s">
        <v>29</v>
      </c>
      <c r="J357" s="18" t="str">
        <f t="shared" si="22"/>
        <v>NOK</v>
      </c>
      <c r="K357" s="18" t="str">
        <f t="shared" si="23"/>
        <v>40844NOK</v>
      </c>
      <c r="L357" s="23">
        <v>-9000.000000000342</v>
      </c>
      <c r="M357" s="47">
        <f t="shared" si="24"/>
        <v>-1172.8739917729779</v>
      </c>
      <c r="N357" s="53">
        <v>40844</v>
      </c>
      <c r="O357" s="52">
        <v>0</v>
      </c>
      <c r="P357" s="52" t="s">
        <v>65</v>
      </c>
      <c r="Q357" s="52">
        <v>163</v>
      </c>
      <c r="R357" s="52" t="s">
        <v>91</v>
      </c>
      <c r="S357" s="52">
        <v>-1172.8739917729299</v>
      </c>
      <c r="T357" s="52" t="s">
        <v>67</v>
      </c>
      <c r="U357" s="52" t="s">
        <v>68</v>
      </c>
      <c r="V357" s="52" t="s">
        <v>28</v>
      </c>
      <c r="W357" s="52" t="s">
        <v>29</v>
      </c>
      <c r="X357" s="42">
        <f t="shared" si="25"/>
        <v>0</v>
      </c>
    </row>
    <row r="358" spans="8:24" x14ac:dyDescent="0.25">
      <c r="H358" s="17">
        <v>40847</v>
      </c>
      <c r="I358" s="18" t="s">
        <v>29</v>
      </c>
      <c r="J358" s="18" t="str">
        <f t="shared" si="22"/>
        <v>NOK</v>
      </c>
      <c r="K358" s="18" t="str">
        <f t="shared" si="23"/>
        <v>40847NOK</v>
      </c>
      <c r="L358" s="22">
        <v>78000.000000000291</v>
      </c>
      <c r="M358" s="47">
        <f t="shared" si="24"/>
        <v>10131.455778514492</v>
      </c>
      <c r="N358" s="53">
        <v>40847</v>
      </c>
      <c r="O358" s="52">
        <v>0</v>
      </c>
      <c r="P358" s="52" t="s">
        <v>65</v>
      </c>
      <c r="Q358" s="52">
        <v>163</v>
      </c>
      <c r="R358" s="52" t="s">
        <v>91</v>
      </c>
      <c r="S358" s="52">
        <v>10131.455778514501</v>
      </c>
      <c r="T358" s="52" t="s">
        <v>67</v>
      </c>
      <c r="U358" s="52" t="s">
        <v>68</v>
      </c>
      <c r="V358" s="52" t="s">
        <v>28</v>
      </c>
      <c r="W358" s="52" t="s">
        <v>29</v>
      </c>
      <c r="X358" s="42">
        <f t="shared" si="25"/>
        <v>0</v>
      </c>
    </row>
    <row r="359" spans="8:24" x14ac:dyDescent="0.25">
      <c r="H359" s="19">
        <v>40848</v>
      </c>
      <c r="I359" s="20" t="s">
        <v>29</v>
      </c>
      <c r="J359" s="18" t="str">
        <f t="shared" si="22"/>
        <v>NOK</v>
      </c>
      <c r="K359" s="18" t="str">
        <f t="shared" si="23"/>
        <v>40848NOK</v>
      </c>
      <c r="L359" s="23">
        <v>163999.99999999971</v>
      </c>
      <c r="M359" s="47">
        <f t="shared" si="24"/>
        <v>21173.798527831634</v>
      </c>
      <c r="N359" s="53">
        <v>40848</v>
      </c>
      <c r="O359" s="52">
        <v>0</v>
      </c>
      <c r="P359" s="52" t="s">
        <v>65</v>
      </c>
      <c r="Q359" s="52">
        <v>163</v>
      </c>
      <c r="R359" s="52" t="s">
        <v>91</v>
      </c>
      <c r="S359" s="52">
        <v>21173.798527831699</v>
      </c>
      <c r="T359" s="52" t="s">
        <v>67</v>
      </c>
      <c r="U359" s="52" t="s">
        <v>68</v>
      </c>
      <c r="V359" s="52" t="s">
        <v>28</v>
      </c>
      <c r="W359" s="52" t="s">
        <v>29</v>
      </c>
      <c r="X359" s="42">
        <f t="shared" si="25"/>
        <v>0</v>
      </c>
    </row>
    <row r="360" spans="8:24" x14ac:dyDescent="0.25">
      <c r="H360" s="17">
        <v>40849</v>
      </c>
      <c r="I360" s="18" t="s">
        <v>29</v>
      </c>
      <c r="J360" s="18" t="str">
        <f t="shared" si="22"/>
        <v>NOK</v>
      </c>
      <c r="K360" s="18" t="str">
        <f t="shared" si="23"/>
        <v>40849NOK</v>
      </c>
      <c r="L360" s="22">
        <v>-29899.999999999593</v>
      </c>
      <c r="M360" s="47">
        <f t="shared" si="24"/>
        <v>-3850.3464804386972</v>
      </c>
      <c r="N360" s="53">
        <v>40849</v>
      </c>
      <c r="O360" s="52">
        <v>0</v>
      </c>
      <c r="P360" s="52" t="s">
        <v>65</v>
      </c>
      <c r="Q360" s="52">
        <v>163</v>
      </c>
      <c r="R360" s="52" t="s">
        <v>91</v>
      </c>
      <c r="S360" s="52">
        <v>-3850.3464804387499</v>
      </c>
      <c r="T360" s="52" t="s">
        <v>67</v>
      </c>
      <c r="U360" s="52" t="s">
        <v>68</v>
      </c>
      <c r="V360" s="52" t="s">
        <v>28</v>
      </c>
      <c r="W360" s="52" t="s">
        <v>29</v>
      </c>
      <c r="X360" s="42">
        <f t="shared" si="25"/>
        <v>0</v>
      </c>
    </row>
    <row r="361" spans="8:24" x14ac:dyDescent="0.25">
      <c r="H361" s="19">
        <v>40850</v>
      </c>
      <c r="I361" s="20" t="s">
        <v>29</v>
      </c>
      <c r="J361" s="18" t="str">
        <f t="shared" si="22"/>
        <v>NOK</v>
      </c>
      <c r="K361" s="18" t="str">
        <f t="shared" si="23"/>
        <v>40850NOK</v>
      </c>
      <c r="L361" s="23">
        <v>-24700.000000000167</v>
      </c>
      <c r="M361" s="47">
        <f t="shared" si="24"/>
        <v>-3199.0633382300748</v>
      </c>
      <c r="N361" s="53">
        <v>40850</v>
      </c>
      <c r="O361" s="52">
        <v>0</v>
      </c>
      <c r="P361" s="52" t="s">
        <v>65</v>
      </c>
      <c r="Q361" s="52">
        <v>163</v>
      </c>
      <c r="R361" s="52" t="s">
        <v>91</v>
      </c>
      <c r="S361" s="52">
        <v>-3199.0633382300498</v>
      </c>
      <c r="T361" s="52" t="s">
        <v>67</v>
      </c>
      <c r="U361" s="52" t="s">
        <v>68</v>
      </c>
      <c r="V361" s="52" t="s">
        <v>28</v>
      </c>
      <c r="W361" s="52" t="s">
        <v>29</v>
      </c>
      <c r="X361" s="42">
        <f t="shared" si="25"/>
        <v>0</v>
      </c>
    </row>
    <row r="362" spans="8:24" x14ac:dyDescent="0.25">
      <c r="H362" s="17">
        <v>40851</v>
      </c>
      <c r="I362" s="18" t="s">
        <v>29</v>
      </c>
      <c r="J362" s="18" t="str">
        <f t="shared" si="22"/>
        <v>NOK</v>
      </c>
      <c r="K362" s="18" t="str">
        <f t="shared" si="23"/>
        <v>40851NOK</v>
      </c>
      <c r="L362" s="22">
        <v>42099.999999999585</v>
      </c>
      <c r="M362" s="47">
        <f t="shared" si="24"/>
        <v>5426.6560244137017</v>
      </c>
      <c r="N362" s="53">
        <v>40851</v>
      </c>
      <c r="O362" s="52">
        <v>0</v>
      </c>
      <c r="P362" s="52" t="s">
        <v>65</v>
      </c>
      <c r="Q362" s="52">
        <v>163</v>
      </c>
      <c r="R362" s="52" t="s">
        <v>91</v>
      </c>
      <c r="S362" s="52">
        <v>5426.65602441376</v>
      </c>
      <c r="T362" s="52" t="s">
        <v>67</v>
      </c>
      <c r="U362" s="52" t="s">
        <v>68</v>
      </c>
      <c r="V362" s="52" t="s">
        <v>28</v>
      </c>
      <c r="W362" s="52" t="s">
        <v>29</v>
      </c>
      <c r="X362" s="42">
        <f t="shared" si="25"/>
        <v>0</v>
      </c>
    </row>
    <row r="363" spans="8:24" x14ac:dyDescent="0.25">
      <c r="H363" s="19">
        <v>40854</v>
      </c>
      <c r="I363" s="20" t="s">
        <v>29</v>
      </c>
      <c r="J363" s="18" t="str">
        <f t="shared" si="22"/>
        <v>NOK</v>
      </c>
      <c r="K363" s="18" t="str">
        <f t="shared" si="23"/>
        <v>40854NOK</v>
      </c>
      <c r="L363" s="23">
        <v>-44900.00000000016</v>
      </c>
      <c r="M363" s="47">
        <f t="shared" si="24"/>
        <v>-5819.5308255643031</v>
      </c>
      <c r="N363" s="53">
        <v>40854</v>
      </c>
      <c r="O363" s="52">
        <v>0</v>
      </c>
      <c r="P363" s="52" t="s">
        <v>65</v>
      </c>
      <c r="Q363" s="52">
        <v>163</v>
      </c>
      <c r="R363" s="52" t="s">
        <v>91</v>
      </c>
      <c r="S363" s="52">
        <v>-5819.5308255642803</v>
      </c>
      <c r="T363" s="52" t="s">
        <v>67</v>
      </c>
      <c r="U363" s="52" t="s">
        <v>68</v>
      </c>
      <c r="V363" s="52" t="s">
        <v>28</v>
      </c>
      <c r="W363" s="52" t="s">
        <v>29</v>
      </c>
      <c r="X363" s="42">
        <f t="shared" si="25"/>
        <v>0</v>
      </c>
    </row>
    <row r="364" spans="8:24" x14ac:dyDescent="0.25">
      <c r="H364" s="17">
        <v>40855</v>
      </c>
      <c r="I364" s="18" t="s">
        <v>29</v>
      </c>
      <c r="J364" s="18" t="str">
        <f t="shared" si="22"/>
        <v>NOK</v>
      </c>
      <c r="K364" s="18" t="str">
        <f t="shared" si="23"/>
        <v>40855NOK</v>
      </c>
      <c r="L364" s="22">
        <v>-5300.0000000000828</v>
      </c>
      <c r="M364" s="47">
        <f t="shared" si="24"/>
        <v>-684.47787635644477</v>
      </c>
      <c r="N364" s="53">
        <v>40855</v>
      </c>
      <c r="O364" s="52">
        <v>0</v>
      </c>
      <c r="P364" s="52" t="s">
        <v>65</v>
      </c>
      <c r="Q364" s="52">
        <v>163</v>
      </c>
      <c r="R364" s="52" t="s">
        <v>91</v>
      </c>
      <c r="S364" s="52">
        <v>-684.47787635643397</v>
      </c>
      <c r="T364" s="52" t="s">
        <v>67</v>
      </c>
      <c r="U364" s="52" t="s">
        <v>68</v>
      </c>
      <c r="V364" s="52" t="s">
        <v>28</v>
      </c>
      <c r="W364" s="52" t="s">
        <v>29</v>
      </c>
      <c r="X364" s="42">
        <f t="shared" si="25"/>
        <v>0</v>
      </c>
    </row>
    <row r="365" spans="8:24" x14ac:dyDescent="0.25">
      <c r="H365" s="19">
        <v>40856</v>
      </c>
      <c r="I365" s="20" t="s">
        <v>29</v>
      </c>
      <c r="J365" s="18" t="str">
        <f t="shared" si="22"/>
        <v>NOK</v>
      </c>
      <c r="K365" s="18" t="str">
        <f t="shared" si="23"/>
        <v>40856NOK</v>
      </c>
      <c r="L365" s="23">
        <v>146200.00000000032</v>
      </c>
      <c r="M365" s="47">
        <f t="shared" si="24"/>
        <v>18818.102260385902</v>
      </c>
      <c r="N365" s="53">
        <v>40856</v>
      </c>
      <c r="O365" s="52">
        <v>0</v>
      </c>
      <c r="P365" s="52" t="s">
        <v>65</v>
      </c>
      <c r="Q365" s="52">
        <v>163</v>
      </c>
      <c r="R365" s="52" t="s">
        <v>91</v>
      </c>
      <c r="S365" s="52">
        <v>18818.102260385898</v>
      </c>
      <c r="T365" s="52" t="s">
        <v>67</v>
      </c>
      <c r="U365" s="52" t="s">
        <v>68</v>
      </c>
      <c r="V365" s="52" t="s">
        <v>28</v>
      </c>
      <c r="W365" s="52" t="s">
        <v>29</v>
      </c>
      <c r="X365" s="42">
        <f t="shared" si="25"/>
        <v>0</v>
      </c>
    </row>
    <row r="366" spans="8:24" x14ac:dyDescent="0.25">
      <c r="H366" s="17">
        <v>40857</v>
      </c>
      <c r="I366" s="18" t="s">
        <v>29</v>
      </c>
      <c r="J366" s="18" t="str">
        <f t="shared" si="22"/>
        <v>NOK</v>
      </c>
      <c r="K366" s="18" t="str">
        <f t="shared" si="23"/>
        <v>40857NOK</v>
      </c>
      <c r="L366" s="22">
        <v>-39799.999999999614</v>
      </c>
      <c r="M366" s="47">
        <f t="shared" si="24"/>
        <v>-5138.0340037401438</v>
      </c>
      <c r="N366" s="53">
        <v>40857</v>
      </c>
      <c r="O366" s="52">
        <v>0</v>
      </c>
      <c r="P366" s="52" t="s">
        <v>65</v>
      </c>
      <c r="Q366" s="52">
        <v>163</v>
      </c>
      <c r="R366" s="52" t="s">
        <v>91</v>
      </c>
      <c r="S366" s="52">
        <v>-5138.0340037401902</v>
      </c>
      <c r="T366" s="52" t="s">
        <v>67</v>
      </c>
      <c r="U366" s="52" t="s">
        <v>68</v>
      </c>
      <c r="V366" s="52" t="s">
        <v>28</v>
      </c>
      <c r="W366" s="52" t="s">
        <v>29</v>
      </c>
      <c r="X366" s="42">
        <f t="shared" si="25"/>
        <v>0</v>
      </c>
    </row>
    <row r="367" spans="8:24" x14ac:dyDescent="0.25">
      <c r="H367" s="19">
        <v>40858</v>
      </c>
      <c r="I367" s="20" t="s">
        <v>29</v>
      </c>
      <c r="J367" s="18" t="str">
        <f t="shared" si="22"/>
        <v>NOK</v>
      </c>
      <c r="K367" s="18" t="str">
        <f t="shared" si="23"/>
        <v>40858NOK</v>
      </c>
      <c r="L367" s="23">
        <v>-46000.000000000262</v>
      </c>
      <c r="M367" s="47">
        <f t="shared" si="24"/>
        <v>-5937.064211491258</v>
      </c>
      <c r="N367" s="53">
        <v>40858</v>
      </c>
      <c r="O367" s="52">
        <v>0</v>
      </c>
      <c r="P367" s="52" t="s">
        <v>65</v>
      </c>
      <c r="Q367" s="52">
        <v>163</v>
      </c>
      <c r="R367" s="52" t="s">
        <v>91</v>
      </c>
      <c r="S367" s="52">
        <v>-5937.0642114912198</v>
      </c>
      <c r="T367" s="52" t="s">
        <v>67</v>
      </c>
      <c r="U367" s="52" t="s">
        <v>68</v>
      </c>
      <c r="V367" s="52" t="s">
        <v>28</v>
      </c>
      <c r="W367" s="52" t="s">
        <v>29</v>
      </c>
      <c r="X367" s="42">
        <f t="shared" si="25"/>
        <v>0</v>
      </c>
    </row>
    <row r="368" spans="8:24" x14ac:dyDescent="0.25">
      <c r="H368" s="17">
        <v>40861</v>
      </c>
      <c r="I368" s="18" t="s">
        <v>29</v>
      </c>
      <c r="J368" s="18" t="str">
        <f t="shared" si="22"/>
        <v>NOK</v>
      </c>
      <c r="K368" s="18" t="str">
        <f t="shared" si="23"/>
        <v>40861NOK</v>
      </c>
      <c r="L368" s="22">
        <v>26900.000000000367</v>
      </c>
      <c r="M368" s="47">
        <f t="shared" si="24"/>
        <v>3467.1496076875678</v>
      </c>
      <c r="N368" s="53">
        <v>40861</v>
      </c>
      <c r="O368" s="52">
        <v>0</v>
      </c>
      <c r="P368" s="52" t="s">
        <v>69</v>
      </c>
      <c r="Q368" s="52">
        <v>163</v>
      </c>
      <c r="R368" s="52" t="s">
        <v>91</v>
      </c>
      <c r="S368" s="52">
        <v>3467.1496076875201</v>
      </c>
      <c r="T368" s="52" t="s">
        <v>67</v>
      </c>
      <c r="U368" s="52" t="s">
        <v>68</v>
      </c>
      <c r="V368" s="52" t="s">
        <v>28</v>
      </c>
      <c r="W368" s="52" t="s">
        <v>29</v>
      </c>
      <c r="X368" s="42">
        <f t="shared" si="25"/>
        <v>0</v>
      </c>
    </row>
    <row r="369" spans="8:24" x14ac:dyDescent="0.25">
      <c r="H369" s="19">
        <v>40855</v>
      </c>
      <c r="I369" s="20" t="s">
        <v>30</v>
      </c>
      <c r="J369" s="18" t="str">
        <f t="shared" si="22"/>
        <v>NOK</v>
      </c>
      <c r="K369" s="18" t="str">
        <f t="shared" si="23"/>
        <v>40855NOK</v>
      </c>
      <c r="L369" s="23">
        <v>2520500.0000000009</v>
      </c>
      <c r="M369" s="47">
        <f t="shared" si="24"/>
        <v>325514.43157667783</v>
      </c>
      <c r="N369" s="53">
        <v>40855</v>
      </c>
      <c r="O369" s="52">
        <v>0</v>
      </c>
      <c r="P369" s="52" t="s">
        <v>65</v>
      </c>
      <c r="Q369" s="52">
        <v>163</v>
      </c>
      <c r="R369" s="52" t="s">
        <v>91</v>
      </c>
      <c r="S369" s="52">
        <v>325514.43157667801</v>
      </c>
      <c r="T369" s="52" t="s">
        <v>67</v>
      </c>
      <c r="U369" s="52" t="s">
        <v>68</v>
      </c>
      <c r="V369" s="52" t="s">
        <v>28</v>
      </c>
      <c r="W369" s="52" t="s">
        <v>30</v>
      </c>
      <c r="X369" s="42">
        <f t="shared" si="25"/>
        <v>0</v>
      </c>
    </row>
    <row r="370" spans="8:24" x14ac:dyDescent="0.25">
      <c r="H370" s="17">
        <v>40856</v>
      </c>
      <c r="I370" s="18" t="s">
        <v>30</v>
      </c>
      <c r="J370" s="18" t="str">
        <f t="shared" si="22"/>
        <v>NOK</v>
      </c>
      <c r="K370" s="18" t="str">
        <f t="shared" si="23"/>
        <v>40856NOK</v>
      </c>
      <c r="L370" s="22">
        <v>-146200.00000000032</v>
      </c>
      <c r="M370" s="47">
        <f t="shared" si="24"/>
        <v>-18818.102260385902</v>
      </c>
      <c r="N370" s="53">
        <v>40856</v>
      </c>
      <c r="O370" s="52">
        <v>0</v>
      </c>
      <c r="P370" s="52" t="s">
        <v>65</v>
      </c>
      <c r="Q370" s="52">
        <v>163</v>
      </c>
      <c r="R370" s="52" t="s">
        <v>91</v>
      </c>
      <c r="S370" s="52">
        <v>-18818.102260385898</v>
      </c>
      <c r="T370" s="52" t="s">
        <v>67</v>
      </c>
      <c r="U370" s="52" t="s">
        <v>68</v>
      </c>
      <c r="V370" s="52" t="s">
        <v>28</v>
      </c>
      <c r="W370" s="52" t="s">
        <v>30</v>
      </c>
      <c r="X370" s="42">
        <f t="shared" si="25"/>
        <v>0</v>
      </c>
    </row>
    <row r="371" spans="8:24" x14ac:dyDescent="0.25">
      <c r="H371" s="19">
        <v>40857</v>
      </c>
      <c r="I371" s="20" t="s">
        <v>30</v>
      </c>
      <c r="J371" s="18" t="str">
        <f t="shared" si="22"/>
        <v>NOK</v>
      </c>
      <c r="K371" s="18" t="str">
        <f t="shared" si="23"/>
        <v>40857NOK</v>
      </c>
      <c r="L371" s="23">
        <v>39799.999999999614</v>
      </c>
      <c r="M371" s="47">
        <f t="shared" si="24"/>
        <v>5138.0340037401438</v>
      </c>
      <c r="N371" s="53">
        <v>40857</v>
      </c>
      <c r="O371" s="52">
        <v>0</v>
      </c>
      <c r="P371" s="52" t="s">
        <v>65</v>
      </c>
      <c r="Q371" s="52">
        <v>163</v>
      </c>
      <c r="R371" s="52" t="s">
        <v>91</v>
      </c>
      <c r="S371" s="52">
        <v>5138.0340037401902</v>
      </c>
      <c r="T371" s="52" t="s">
        <v>67</v>
      </c>
      <c r="U371" s="52" t="s">
        <v>68</v>
      </c>
      <c r="V371" s="52" t="s">
        <v>28</v>
      </c>
      <c r="W371" s="52" t="s">
        <v>30</v>
      </c>
      <c r="X371" s="42">
        <f t="shared" si="25"/>
        <v>0</v>
      </c>
    </row>
    <row r="372" spans="8:24" x14ac:dyDescent="0.25">
      <c r="H372" s="17">
        <v>40858</v>
      </c>
      <c r="I372" s="18" t="s">
        <v>30</v>
      </c>
      <c r="J372" s="18" t="str">
        <f t="shared" si="22"/>
        <v>NOK</v>
      </c>
      <c r="K372" s="18" t="str">
        <f t="shared" si="23"/>
        <v>40858NOK</v>
      </c>
      <c r="L372" s="22">
        <v>46000.000000000262</v>
      </c>
      <c r="M372" s="47">
        <f t="shared" si="24"/>
        <v>5937.064211491258</v>
      </c>
      <c r="N372" s="53">
        <v>40858</v>
      </c>
      <c r="O372" s="52">
        <v>0</v>
      </c>
      <c r="P372" s="52" t="s">
        <v>65</v>
      </c>
      <c r="Q372" s="52">
        <v>163</v>
      </c>
      <c r="R372" s="52" t="s">
        <v>91</v>
      </c>
      <c r="S372" s="52">
        <v>5937.0642114912198</v>
      </c>
      <c r="T372" s="52" t="s">
        <v>67</v>
      </c>
      <c r="U372" s="52" t="s">
        <v>68</v>
      </c>
      <c r="V372" s="52" t="s">
        <v>28</v>
      </c>
      <c r="W372" s="52" t="s">
        <v>30</v>
      </c>
      <c r="X372" s="42">
        <f t="shared" si="25"/>
        <v>0</v>
      </c>
    </row>
    <row r="373" spans="8:24" x14ac:dyDescent="0.25">
      <c r="H373" s="19">
        <v>40861</v>
      </c>
      <c r="I373" s="20" t="s">
        <v>30</v>
      </c>
      <c r="J373" s="18" t="str">
        <f t="shared" si="22"/>
        <v>NOK</v>
      </c>
      <c r="K373" s="18" t="str">
        <f t="shared" si="23"/>
        <v>40861NOK</v>
      </c>
      <c r="L373" s="23">
        <v>-26900.000000000367</v>
      </c>
      <c r="M373" s="47">
        <f t="shared" si="24"/>
        <v>-3467.1496076875678</v>
      </c>
      <c r="N373" s="53">
        <v>40861</v>
      </c>
      <c r="O373" s="52">
        <v>0</v>
      </c>
      <c r="P373" s="52" t="s">
        <v>69</v>
      </c>
      <c r="Q373" s="52">
        <v>163</v>
      </c>
      <c r="R373" s="52" t="s">
        <v>91</v>
      </c>
      <c r="S373" s="52">
        <v>-3467.1496076875201</v>
      </c>
      <c r="T373" s="52" t="s">
        <v>67</v>
      </c>
      <c r="U373" s="52" t="s">
        <v>68</v>
      </c>
      <c r="V373" s="52" t="s">
        <v>28</v>
      </c>
      <c r="W373" s="52" t="s">
        <v>30</v>
      </c>
      <c r="X373" s="42">
        <f t="shared" si="25"/>
        <v>0</v>
      </c>
    </row>
    <row r="374" spans="8:24" x14ac:dyDescent="0.25">
      <c r="H374" s="17">
        <v>40858</v>
      </c>
      <c r="I374" s="18" t="s">
        <v>31</v>
      </c>
      <c r="J374" s="18" t="str">
        <f t="shared" si="22"/>
        <v>NOK</v>
      </c>
      <c r="K374" s="18" t="str">
        <f t="shared" si="23"/>
        <v>40858NOK</v>
      </c>
      <c r="L374" s="22">
        <v>-2336900</v>
      </c>
      <c r="M374" s="47">
        <f t="shared" si="24"/>
        <v>-301615.76860508352</v>
      </c>
      <c r="N374" s="53">
        <v>40858</v>
      </c>
      <c r="O374" s="52">
        <v>0</v>
      </c>
      <c r="P374" s="52" t="s">
        <v>65</v>
      </c>
      <c r="Q374" s="52">
        <v>163</v>
      </c>
      <c r="R374" s="52" t="s">
        <v>91</v>
      </c>
      <c r="S374" s="52">
        <v>-301615.76860508299</v>
      </c>
      <c r="T374" s="52" t="s">
        <v>67</v>
      </c>
      <c r="U374" s="52" t="s">
        <v>68</v>
      </c>
      <c r="V374" s="52" t="s">
        <v>28</v>
      </c>
      <c r="W374" s="52" t="s">
        <v>31</v>
      </c>
      <c r="X374" s="42">
        <f t="shared" si="25"/>
        <v>0</v>
      </c>
    </row>
    <row r="375" spans="8:24" x14ac:dyDescent="0.25">
      <c r="H375" s="19">
        <v>40861</v>
      </c>
      <c r="I375" s="20" t="s">
        <v>31</v>
      </c>
      <c r="J375" s="18" t="str">
        <f t="shared" si="22"/>
        <v>NOK</v>
      </c>
      <c r="K375" s="18" t="str">
        <f t="shared" si="23"/>
        <v>40861NOK</v>
      </c>
      <c r="L375" s="23">
        <v>26900.000000000367</v>
      </c>
      <c r="M375" s="47">
        <f t="shared" si="24"/>
        <v>3467.1496076875678</v>
      </c>
      <c r="N375" s="53">
        <v>40861</v>
      </c>
      <c r="O375" s="52">
        <v>0</v>
      </c>
      <c r="P375" s="52" t="s">
        <v>69</v>
      </c>
      <c r="Q375" s="52">
        <v>163</v>
      </c>
      <c r="R375" s="52" t="s">
        <v>91</v>
      </c>
      <c r="S375" s="52">
        <v>3467.1496076875201</v>
      </c>
      <c r="T375" s="52" t="s">
        <v>67</v>
      </c>
      <c r="U375" s="52" t="s">
        <v>68</v>
      </c>
      <c r="V375" s="52" t="s">
        <v>28</v>
      </c>
      <c r="W375" s="52" t="s">
        <v>31</v>
      </c>
      <c r="X375" s="42">
        <f t="shared" si="2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3"/>
  <sheetViews>
    <sheetView topLeftCell="A51" workbookViewId="0">
      <selection activeCell="D64" sqref="D64"/>
    </sheetView>
  </sheetViews>
  <sheetFormatPr defaultRowHeight="15" x14ac:dyDescent="0.25"/>
  <cols>
    <col min="2" max="2" width="10.7109375" bestFit="1" customWidth="1"/>
  </cols>
  <sheetData>
    <row r="3" spans="1:4" x14ac:dyDescent="0.25">
      <c r="A3" s="61" t="s">
        <v>72</v>
      </c>
      <c r="B3" s="68" t="s">
        <v>0</v>
      </c>
      <c r="C3" s="61" t="s">
        <v>75</v>
      </c>
      <c r="D3" s="61" t="s">
        <v>39</v>
      </c>
    </row>
    <row r="4" spans="1:4" x14ac:dyDescent="0.25">
      <c r="A4" s="61" t="str">
        <f>B4&amp;LEFT(C4,3)</f>
        <v>40819GBP</v>
      </c>
      <c r="B4" s="40">
        <v>40819</v>
      </c>
      <c r="C4" s="61" t="s">
        <v>86</v>
      </c>
      <c r="D4" s="61">
        <v>1.1631328131137246</v>
      </c>
    </row>
    <row r="5" spans="1:4" x14ac:dyDescent="0.25">
      <c r="A5" s="61" t="str">
        <f t="shared" ref="A5:A68" si="0">B5&amp;LEFT(C5,3)</f>
        <v>40820GBP</v>
      </c>
      <c r="B5" s="40">
        <v>40820</v>
      </c>
      <c r="C5" s="61" t="s">
        <v>86</v>
      </c>
      <c r="D5" s="61">
        <v>1.1647999882697999</v>
      </c>
    </row>
    <row r="6" spans="1:4" x14ac:dyDescent="0.25">
      <c r="A6" s="61" t="str">
        <f t="shared" si="0"/>
        <v>40821GBP</v>
      </c>
      <c r="B6" s="40">
        <v>40821</v>
      </c>
      <c r="C6" s="61" t="s">
        <v>86</v>
      </c>
      <c r="D6" s="61">
        <v>1.1603888360679022</v>
      </c>
    </row>
    <row r="7" spans="1:4" x14ac:dyDescent="0.25">
      <c r="A7" s="61" t="str">
        <f t="shared" si="0"/>
        <v>40822GBP</v>
      </c>
      <c r="B7" s="40">
        <v>40822</v>
      </c>
      <c r="C7" s="61" t="s">
        <v>86</v>
      </c>
      <c r="D7" s="61">
        <v>1.1490303485325637</v>
      </c>
    </row>
    <row r="8" spans="1:4" x14ac:dyDescent="0.25">
      <c r="A8" s="61" t="str">
        <f t="shared" si="0"/>
        <v>40823GBP</v>
      </c>
      <c r="B8" s="40">
        <v>40823</v>
      </c>
      <c r="C8" s="61" t="s">
        <v>86</v>
      </c>
      <c r="D8" s="61">
        <v>1.1546302825955939</v>
      </c>
    </row>
    <row r="9" spans="1:4" x14ac:dyDescent="0.25">
      <c r="A9" s="61" t="str">
        <f t="shared" si="0"/>
        <v>40827GBP</v>
      </c>
      <c r="B9" s="40">
        <v>40827</v>
      </c>
      <c r="C9" s="61" t="s">
        <v>86</v>
      </c>
      <c r="D9" s="61">
        <v>1.1493037999960627</v>
      </c>
    </row>
    <row r="10" spans="1:4" x14ac:dyDescent="0.25">
      <c r="A10" s="61" t="str">
        <f t="shared" si="0"/>
        <v>40828GBP</v>
      </c>
      <c r="B10" s="40">
        <v>40828</v>
      </c>
      <c r="C10" s="61" t="s">
        <v>86</v>
      </c>
      <c r="D10" s="61">
        <v>1.1420997060136266</v>
      </c>
    </row>
    <row r="11" spans="1:4" x14ac:dyDescent="0.25">
      <c r="A11" s="61" t="str">
        <f t="shared" si="0"/>
        <v>40829GBP</v>
      </c>
      <c r="B11" s="40">
        <v>40829</v>
      </c>
      <c r="C11" s="61" t="s">
        <v>86</v>
      </c>
      <c r="D11" s="61">
        <v>1.1457603715739122</v>
      </c>
    </row>
    <row r="12" spans="1:4" x14ac:dyDescent="0.25">
      <c r="A12" s="61" t="str">
        <f t="shared" si="0"/>
        <v>40830GBP</v>
      </c>
      <c r="B12" s="40">
        <v>40830</v>
      </c>
      <c r="C12" s="61" t="s">
        <v>86</v>
      </c>
      <c r="D12" s="61">
        <v>1.1409265051711537</v>
      </c>
    </row>
    <row r="13" spans="1:4" x14ac:dyDescent="0.25">
      <c r="A13" s="61" t="str">
        <f t="shared" si="0"/>
        <v>40833GBP</v>
      </c>
      <c r="B13" s="40">
        <v>40833</v>
      </c>
      <c r="C13" s="61" t="s">
        <v>86</v>
      </c>
      <c r="D13" s="61">
        <v>1.1448196655882659</v>
      </c>
    </row>
    <row r="14" spans="1:4" x14ac:dyDescent="0.25">
      <c r="A14" s="61" t="str">
        <f t="shared" si="0"/>
        <v>40834GBP</v>
      </c>
      <c r="B14" s="40">
        <v>40834</v>
      </c>
      <c r="C14" s="61" t="s">
        <v>86</v>
      </c>
      <c r="D14" s="61">
        <v>1.1473207216730765</v>
      </c>
    </row>
    <row r="15" spans="1:4" x14ac:dyDescent="0.25">
      <c r="A15" s="61" t="str">
        <f t="shared" si="0"/>
        <v>40835GBP</v>
      </c>
      <c r="B15" s="40">
        <v>40835</v>
      </c>
      <c r="C15" s="61" t="s">
        <v>86</v>
      </c>
      <c r="D15" s="61">
        <v>1.1463017066682366</v>
      </c>
    </row>
    <row r="16" spans="1:4" x14ac:dyDescent="0.25">
      <c r="A16" s="61" t="str">
        <f t="shared" si="0"/>
        <v>40836GBP</v>
      </c>
      <c r="B16" s="40">
        <v>40836</v>
      </c>
      <c r="C16" s="61" t="s">
        <v>86</v>
      </c>
      <c r="D16" s="61">
        <v>1.1462059789353989</v>
      </c>
    </row>
    <row r="17" spans="1:4" x14ac:dyDescent="0.25">
      <c r="A17" s="61" t="str">
        <f t="shared" si="0"/>
        <v>40837GBP</v>
      </c>
      <c r="B17" s="40">
        <v>40837</v>
      </c>
      <c r="C17" s="61" t="s">
        <v>86</v>
      </c>
      <c r="D17" s="61">
        <v>1.1475958708460865</v>
      </c>
    </row>
    <row r="18" spans="1:4" x14ac:dyDescent="0.25">
      <c r="A18" s="61" t="str">
        <f t="shared" si="0"/>
        <v>40840GBP</v>
      </c>
      <c r="B18" s="40">
        <v>40840</v>
      </c>
      <c r="C18" s="61" t="s">
        <v>86</v>
      </c>
      <c r="D18" s="61">
        <v>1.1503813809592436</v>
      </c>
    </row>
    <row r="19" spans="1:4" x14ac:dyDescent="0.25">
      <c r="A19" s="61" t="str">
        <f t="shared" si="0"/>
        <v>40841GBP</v>
      </c>
      <c r="B19" s="40">
        <v>40841</v>
      </c>
      <c r="C19" s="61" t="s">
        <v>86</v>
      </c>
      <c r="D19" s="61">
        <v>1.1500565521961137</v>
      </c>
    </row>
    <row r="20" spans="1:4" x14ac:dyDescent="0.25">
      <c r="A20" s="61" t="str">
        <f t="shared" si="0"/>
        <v>40842GBP</v>
      </c>
      <c r="B20" s="40">
        <v>40842</v>
      </c>
      <c r="C20" s="61" t="s">
        <v>86</v>
      </c>
      <c r="D20" s="61">
        <v>1.1479198633118626</v>
      </c>
    </row>
    <row r="21" spans="1:4" x14ac:dyDescent="0.25">
      <c r="A21" s="61" t="str">
        <f t="shared" si="0"/>
        <v>40843GBP</v>
      </c>
      <c r="B21" s="40">
        <v>40843</v>
      </c>
      <c r="C21" s="61" t="s">
        <v>86</v>
      </c>
      <c r="D21" s="61">
        <v>1.136955077116067</v>
      </c>
    </row>
    <row r="22" spans="1:4" x14ac:dyDescent="0.25">
      <c r="A22" s="61" t="str">
        <f t="shared" si="0"/>
        <v>40844GBP</v>
      </c>
      <c r="B22" s="40">
        <v>40844</v>
      </c>
      <c r="C22" s="61" t="s">
        <v>86</v>
      </c>
      <c r="D22" s="61">
        <v>1.137458673038283</v>
      </c>
    </row>
    <row r="23" spans="1:4" x14ac:dyDescent="0.25">
      <c r="A23" s="61" t="str">
        <f t="shared" si="0"/>
        <v>40847GBP</v>
      </c>
      <c r="B23" s="40">
        <v>40847</v>
      </c>
      <c r="C23" s="61" t="s">
        <v>86</v>
      </c>
      <c r="D23" s="61">
        <v>1.14634896482372</v>
      </c>
    </row>
    <row r="24" spans="1:4" x14ac:dyDescent="0.25">
      <c r="A24" s="61" t="str">
        <f t="shared" si="0"/>
        <v>40848GBP</v>
      </c>
      <c r="B24" s="40">
        <v>40848</v>
      </c>
      <c r="C24" s="61" t="s">
        <v>86</v>
      </c>
      <c r="D24" s="61">
        <v>1.1662499382250604</v>
      </c>
    </row>
    <row r="25" spans="1:4" x14ac:dyDescent="0.25">
      <c r="A25" s="61" t="str">
        <f t="shared" si="0"/>
        <v>40849GBP</v>
      </c>
      <c r="B25" s="40">
        <v>40849</v>
      </c>
      <c r="C25" s="61" t="s">
        <v>86</v>
      </c>
      <c r="D25" s="61">
        <v>1.1606204109799019</v>
      </c>
    </row>
    <row r="26" spans="1:4" x14ac:dyDescent="0.25">
      <c r="A26" s="61" t="str">
        <f t="shared" si="0"/>
        <v>40850GBP</v>
      </c>
      <c r="B26" s="40">
        <v>40850</v>
      </c>
      <c r="C26" s="61" t="s">
        <v>86</v>
      </c>
      <c r="D26" s="61">
        <v>1.1637671469704687</v>
      </c>
    </row>
    <row r="27" spans="1:4" x14ac:dyDescent="0.25">
      <c r="A27" s="61" t="str">
        <f t="shared" si="0"/>
        <v>40851GBP</v>
      </c>
      <c r="B27" s="40">
        <v>40851</v>
      </c>
      <c r="C27" s="61" t="s">
        <v>86</v>
      </c>
      <c r="D27" s="61">
        <v>1.1625878575428146</v>
      </c>
    </row>
    <row r="28" spans="1:4" x14ac:dyDescent="0.25">
      <c r="A28" s="61" t="str">
        <f t="shared" si="0"/>
        <v>40854GBP</v>
      </c>
      <c r="B28" s="40">
        <v>40854</v>
      </c>
      <c r="C28" s="61" t="s">
        <v>86</v>
      </c>
      <c r="D28" s="61">
        <v>1.1649653131581352</v>
      </c>
    </row>
    <row r="29" spans="1:4" x14ac:dyDescent="0.25">
      <c r="A29" s="61" t="str">
        <f t="shared" si="0"/>
        <v>40855GBP</v>
      </c>
      <c r="B29" s="40">
        <v>40855</v>
      </c>
      <c r="C29" s="61" t="s">
        <v>86</v>
      </c>
      <c r="D29" s="61">
        <v>1.1656281520204521</v>
      </c>
    </row>
    <row r="30" spans="1:4" x14ac:dyDescent="0.25">
      <c r="A30" s="61" t="str">
        <f t="shared" si="0"/>
        <v>40856GBP</v>
      </c>
      <c r="B30" s="40">
        <v>40856</v>
      </c>
      <c r="C30" s="61" t="s">
        <v>86</v>
      </c>
      <c r="D30" s="61">
        <v>1.1766054697008281</v>
      </c>
    </row>
    <row r="31" spans="1:4" x14ac:dyDescent="0.25">
      <c r="A31" s="61" t="str">
        <f t="shared" si="0"/>
        <v>40857GBP</v>
      </c>
      <c r="B31" s="40">
        <v>40857</v>
      </c>
      <c r="C31" s="61" t="s">
        <v>86</v>
      </c>
      <c r="D31" s="61">
        <v>1.171933616122999</v>
      </c>
    </row>
    <row r="32" spans="1:4" x14ac:dyDescent="0.25">
      <c r="A32" s="61" t="str">
        <f t="shared" si="0"/>
        <v>40858GBP</v>
      </c>
      <c r="B32" s="40">
        <v>40858</v>
      </c>
      <c r="C32" s="61" t="s">
        <v>86</v>
      </c>
      <c r="D32" s="61">
        <v>1.1670928454569653</v>
      </c>
    </row>
    <row r="33" spans="1:4" x14ac:dyDescent="0.25">
      <c r="A33" s="61" t="str">
        <f t="shared" si="0"/>
        <v>40861GBP</v>
      </c>
      <c r="B33" s="40">
        <v>40861</v>
      </c>
      <c r="C33" s="61" t="s">
        <v>86</v>
      </c>
      <c r="D33" s="61">
        <v>1.1670674421401179</v>
      </c>
    </row>
    <row r="34" spans="1:4" x14ac:dyDescent="0.25">
      <c r="A34" s="61" t="str">
        <f t="shared" si="0"/>
        <v>40819USD</v>
      </c>
      <c r="B34" s="40">
        <v>40819</v>
      </c>
      <c r="C34" s="61" t="s">
        <v>87</v>
      </c>
      <c r="D34" s="61">
        <v>0.75055352442012069</v>
      </c>
    </row>
    <row r="35" spans="1:4" x14ac:dyDescent="0.25">
      <c r="A35" s="61" t="str">
        <f t="shared" si="0"/>
        <v>40820USD</v>
      </c>
      <c r="B35" s="40">
        <v>40820</v>
      </c>
      <c r="C35" s="61" t="s">
        <v>87</v>
      </c>
      <c r="D35" s="61">
        <v>0.7574555222958661</v>
      </c>
    </row>
    <row r="36" spans="1:4" x14ac:dyDescent="0.25">
      <c r="A36" s="61" t="str">
        <f t="shared" si="0"/>
        <v>40821USD</v>
      </c>
      <c r="B36" s="40">
        <v>40821</v>
      </c>
      <c r="C36" s="61" t="s">
        <v>87</v>
      </c>
      <c r="D36" s="61">
        <v>0.75086632486882743</v>
      </c>
    </row>
    <row r="37" spans="1:4" x14ac:dyDescent="0.25">
      <c r="A37" s="61" t="str">
        <f t="shared" si="0"/>
        <v>40822USD</v>
      </c>
      <c r="B37" s="40">
        <v>40822</v>
      </c>
      <c r="C37" s="61" t="s">
        <v>87</v>
      </c>
      <c r="D37" s="61">
        <v>0.75021568926436577</v>
      </c>
    </row>
    <row r="38" spans="1:4" x14ac:dyDescent="0.25">
      <c r="A38" s="61" t="str">
        <f t="shared" si="0"/>
        <v>40823USD</v>
      </c>
      <c r="B38" s="40">
        <v>40823</v>
      </c>
      <c r="C38" s="61" t="s">
        <v>87</v>
      </c>
      <c r="D38" s="61">
        <v>0.74191679521542409</v>
      </c>
    </row>
    <row r="39" spans="1:4" x14ac:dyDescent="0.25">
      <c r="A39" s="61" t="str">
        <f t="shared" si="0"/>
        <v>40827USD</v>
      </c>
      <c r="B39" s="40">
        <v>40827</v>
      </c>
      <c r="C39" s="61" t="s">
        <v>87</v>
      </c>
      <c r="D39" s="61">
        <v>0.73550502310978105</v>
      </c>
    </row>
    <row r="40" spans="1:4" x14ac:dyDescent="0.25">
      <c r="A40" s="61" t="str">
        <f t="shared" si="0"/>
        <v>40828USD</v>
      </c>
      <c r="B40" s="40">
        <v>40828</v>
      </c>
      <c r="C40" s="61" t="s">
        <v>87</v>
      </c>
      <c r="D40" s="61">
        <v>0.72629552492217364</v>
      </c>
    </row>
    <row r="41" spans="1:4" x14ac:dyDescent="0.25">
      <c r="A41" s="61" t="str">
        <f t="shared" si="0"/>
        <v>40829USD</v>
      </c>
      <c r="B41" s="40">
        <v>40829</v>
      </c>
      <c r="C41" s="61" t="s">
        <v>87</v>
      </c>
      <c r="D41" s="61">
        <v>0.72971397772463586</v>
      </c>
    </row>
    <row r="42" spans="1:4" x14ac:dyDescent="0.25">
      <c r="A42" s="61" t="str">
        <f t="shared" si="0"/>
        <v>40830USD</v>
      </c>
      <c r="B42" s="40">
        <v>40830</v>
      </c>
      <c r="C42" s="61" t="s">
        <v>87</v>
      </c>
      <c r="D42" s="61">
        <v>0.72114690841848561</v>
      </c>
    </row>
    <row r="43" spans="1:4" x14ac:dyDescent="0.25">
      <c r="A43" s="61" t="str">
        <f t="shared" si="0"/>
        <v>40833USD</v>
      </c>
      <c r="B43" s="40">
        <v>40833</v>
      </c>
      <c r="C43" s="61" t="s">
        <v>87</v>
      </c>
      <c r="D43" s="61">
        <v>0.72521312289902373</v>
      </c>
    </row>
    <row r="44" spans="1:4" x14ac:dyDescent="0.25">
      <c r="A44" s="61" t="str">
        <f t="shared" si="0"/>
        <v>40834USD</v>
      </c>
      <c r="B44" s="40">
        <v>40834</v>
      </c>
      <c r="C44" s="61" t="s">
        <v>87</v>
      </c>
      <c r="D44" s="61">
        <v>0.73003356492465599</v>
      </c>
    </row>
    <row r="45" spans="1:4" x14ac:dyDescent="0.25">
      <c r="A45" s="61" t="str">
        <f t="shared" si="0"/>
        <v>40835USD</v>
      </c>
      <c r="B45" s="40">
        <v>40835</v>
      </c>
      <c r="C45" s="61" t="s">
        <v>87</v>
      </c>
      <c r="D45" s="61">
        <v>0.72408675049225013</v>
      </c>
    </row>
    <row r="46" spans="1:4" x14ac:dyDescent="0.25">
      <c r="A46" s="61" t="str">
        <f t="shared" si="0"/>
        <v>40836USD</v>
      </c>
      <c r="B46" s="40">
        <v>40836</v>
      </c>
      <c r="C46" s="61" t="s">
        <v>87</v>
      </c>
      <c r="D46" s="61">
        <v>0.72779142287789733</v>
      </c>
    </row>
    <row r="47" spans="1:4" x14ac:dyDescent="0.25">
      <c r="A47" s="61" t="str">
        <f t="shared" si="0"/>
        <v>40837USD</v>
      </c>
      <c r="B47" s="40">
        <v>40837</v>
      </c>
      <c r="C47" s="61" t="s">
        <v>87</v>
      </c>
      <c r="D47" s="61">
        <v>0.72033135588599351</v>
      </c>
    </row>
    <row r="48" spans="1:4" x14ac:dyDescent="0.25">
      <c r="A48" s="61" t="str">
        <f t="shared" si="0"/>
        <v>40840USD</v>
      </c>
      <c r="B48" s="40">
        <v>40840</v>
      </c>
      <c r="C48" s="61" t="s">
        <v>87</v>
      </c>
      <c r="D48" s="61">
        <v>0.72298739354096964</v>
      </c>
    </row>
    <row r="49" spans="1:4" x14ac:dyDescent="0.25">
      <c r="A49" s="61" t="str">
        <f t="shared" si="0"/>
        <v>40841USD</v>
      </c>
      <c r="B49" s="40">
        <v>40841</v>
      </c>
      <c r="C49" s="61" t="s">
        <v>87</v>
      </c>
      <c r="D49" s="61">
        <v>0.71850693636989105</v>
      </c>
    </row>
    <row r="50" spans="1:4" x14ac:dyDescent="0.25">
      <c r="A50" s="61" t="str">
        <f t="shared" si="0"/>
        <v>40842USD</v>
      </c>
      <c r="B50" s="40">
        <v>40842</v>
      </c>
      <c r="C50" s="61" t="s">
        <v>87</v>
      </c>
      <c r="D50" s="61">
        <v>0.71637087268494004</v>
      </c>
    </row>
    <row r="51" spans="1:4" x14ac:dyDescent="0.25">
      <c r="A51" s="61" t="str">
        <f t="shared" si="0"/>
        <v>40843USD</v>
      </c>
      <c r="B51" s="40">
        <v>40843</v>
      </c>
      <c r="C51" s="61" t="s">
        <v>87</v>
      </c>
      <c r="D51" s="61">
        <v>0.707193558496783</v>
      </c>
    </row>
    <row r="52" spans="1:4" x14ac:dyDescent="0.25">
      <c r="A52" s="61" t="str">
        <f t="shared" si="0"/>
        <v>40844USD</v>
      </c>
      <c r="B52" s="40">
        <v>40844</v>
      </c>
      <c r="C52" s="61" t="s">
        <v>87</v>
      </c>
      <c r="D52" s="61">
        <v>0.70647412010216948</v>
      </c>
    </row>
    <row r="53" spans="1:4" x14ac:dyDescent="0.25">
      <c r="A53" s="61" t="str">
        <f t="shared" si="0"/>
        <v>40847USD</v>
      </c>
      <c r="B53" s="40">
        <v>40847</v>
      </c>
      <c r="C53" s="61" t="s">
        <v>87</v>
      </c>
      <c r="D53" s="61">
        <v>0.71428061751674576</v>
      </c>
    </row>
    <row r="54" spans="1:4" x14ac:dyDescent="0.25">
      <c r="A54" s="61" t="str">
        <f t="shared" si="0"/>
        <v>40848USD</v>
      </c>
      <c r="B54" s="40">
        <v>40848</v>
      </c>
      <c r="C54" s="61" t="s">
        <v>87</v>
      </c>
      <c r="D54" s="61">
        <v>0.73115450324275888</v>
      </c>
    </row>
    <row r="55" spans="1:4" x14ac:dyDescent="0.25">
      <c r="A55" s="61" t="str">
        <f t="shared" si="0"/>
        <v>40849USD</v>
      </c>
      <c r="B55" s="40">
        <v>40849</v>
      </c>
      <c r="C55" s="61" t="s">
        <v>87</v>
      </c>
      <c r="D55" s="61">
        <v>0.7254104188902637</v>
      </c>
    </row>
    <row r="56" spans="1:4" x14ac:dyDescent="0.25">
      <c r="A56" s="61" t="str">
        <f t="shared" si="0"/>
        <v>40850USD</v>
      </c>
      <c r="B56" s="40">
        <v>40850</v>
      </c>
      <c r="C56" s="61" t="s">
        <v>87</v>
      </c>
      <c r="D56" s="61">
        <v>0.72640105879915207</v>
      </c>
    </row>
    <row r="57" spans="1:4" x14ac:dyDescent="0.25">
      <c r="A57" s="61" t="str">
        <f t="shared" si="0"/>
        <v>40851USD</v>
      </c>
      <c r="B57" s="40">
        <v>40851</v>
      </c>
      <c r="C57" s="61" t="s">
        <v>87</v>
      </c>
      <c r="D57" s="61">
        <v>0.7283586345376819</v>
      </c>
    </row>
    <row r="58" spans="1:4" x14ac:dyDescent="0.25">
      <c r="A58" s="61" t="str">
        <f t="shared" si="0"/>
        <v>40854USD</v>
      </c>
      <c r="B58" s="40">
        <v>40854</v>
      </c>
      <c r="C58" s="61" t="s">
        <v>87</v>
      </c>
      <c r="D58" s="61">
        <v>0.72655938566702061</v>
      </c>
    </row>
    <row r="59" spans="1:4" x14ac:dyDescent="0.25">
      <c r="A59" s="61" t="str">
        <f t="shared" si="0"/>
        <v>40855USD</v>
      </c>
      <c r="B59" s="40">
        <v>40855</v>
      </c>
      <c r="C59" s="61" t="s">
        <v>87</v>
      </c>
      <c r="D59" s="61">
        <v>0.72326712674031579</v>
      </c>
    </row>
    <row r="60" spans="1:4" x14ac:dyDescent="0.25">
      <c r="A60" s="61" t="str">
        <f t="shared" si="0"/>
        <v>40856USD</v>
      </c>
      <c r="B60" s="40">
        <v>40856</v>
      </c>
      <c r="C60" s="61" t="s">
        <v>87</v>
      </c>
      <c r="D60" s="61">
        <v>0.73967780936503869</v>
      </c>
    </row>
    <row r="61" spans="1:4" x14ac:dyDescent="0.25">
      <c r="A61" s="61" t="str">
        <f t="shared" si="0"/>
        <v>40857USD</v>
      </c>
      <c r="B61" s="40">
        <v>40857</v>
      </c>
      <c r="C61" s="61" t="s">
        <v>87</v>
      </c>
      <c r="D61" s="61">
        <v>0.7367269439754861</v>
      </c>
    </row>
    <row r="62" spans="1:4" x14ac:dyDescent="0.25">
      <c r="A62" s="61" t="str">
        <f t="shared" si="0"/>
        <v>40858USD</v>
      </c>
      <c r="B62" s="40">
        <v>40858</v>
      </c>
      <c r="C62" s="61" t="s">
        <v>87</v>
      </c>
      <c r="D62" s="61">
        <v>0.73062028197042073</v>
      </c>
    </row>
    <row r="63" spans="1:4" x14ac:dyDescent="0.25">
      <c r="A63" s="61" t="str">
        <f t="shared" si="0"/>
        <v>40861USD</v>
      </c>
      <c r="B63" s="40">
        <v>40861</v>
      </c>
      <c r="C63" s="61" t="s">
        <v>87</v>
      </c>
      <c r="D63" s="61">
        <v>0.73308947727552509</v>
      </c>
    </row>
    <row r="64" spans="1:4" x14ac:dyDescent="0.25">
      <c r="A64" s="61" t="str">
        <f t="shared" si="0"/>
        <v>40819NOK</v>
      </c>
      <c r="B64" s="40">
        <v>40819</v>
      </c>
      <c r="C64" s="61" t="s">
        <v>88</v>
      </c>
      <c r="D64" s="61">
        <v>0.12790618959044542</v>
      </c>
    </row>
    <row r="65" spans="1:4" x14ac:dyDescent="0.25">
      <c r="A65" s="61" t="str">
        <f t="shared" si="0"/>
        <v>40820NOK</v>
      </c>
      <c r="B65" s="40">
        <v>40820</v>
      </c>
      <c r="C65" s="61" t="s">
        <v>88</v>
      </c>
      <c r="D65" s="61">
        <v>0.12716559765283672</v>
      </c>
    </row>
    <row r="66" spans="1:4" x14ac:dyDescent="0.25">
      <c r="A66" s="61" t="str">
        <f t="shared" si="0"/>
        <v>40821NOK</v>
      </c>
      <c r="B66" s="40">
        <v>40821</v>
      </c>
      <c r="C66" s="61" t="s">
        <v>88</v>
      </c>
      <c r="D66" s="61">
        <v>0.12779398573995152</v>
      </c>
    </row>
    <row r="67" spans="1:4" x14ac:dyDescent="0.25">
      <c r="A67" s="61" t="str">
        <f t="shared" si="0"/>
        <v>40822NOK</v>
      </c>
      <c r="B67" s="40">
        <v>40822</v>
      </c>
      <c r="C67" s="61" t="s">
        <v>88</v>
      </c>
      <c r="D67" s="61">
        <v>0.12733865564798846</v>
      </c>
    </row>
    <row r="68" spans="1:4" x14ac:dyDescent="0.25">
      <c r="A68" s="61" t="str">
        <f t="shared" si="0"/>
        <v>40823NOK</v>
      </c>
      <c r="B68" s="40">
        <v>40823</v>
      </c>
      <c r="C68" s="61" t="s">
        <v>88</v>
      </c>
      <c r="D68" s="61">
        <v>0.12791889311688637</v>
      </c>
    </row>
    <row r="69" spans="1:4" x14ac:dyDescent="0.25">
      <c r="A69" s="61" t="str">
        <f t="shared" ref="A69:A93" si="1">B69&amp;LEFT(C69,3)</f>
        <v>40827NOK</v>
      </c>
      <c r="B69" s="40">
        <v>40827</v>
      </c>
      <c r="C69" s="61" t="s">
        <v>88</v>
      </c>
      <c r="D69" s="61">
        <v>0.12851738891079284</v>
      </c>
    </row>
    <row r="70" spans="1:4" x14ac:dyDescent="0.25">
      <c r="A70" s="61" t="str">
        <f t="shared" si="1"/>
        <v>40828NOK</v>
      </c>
      <c r="B70" s="40">
        <v>40828</v>
      </c>
      <c r="C70" s="61" t="s">
        <v>88</v>
      </c>
      <c r="D70" s="61">
        <v>0.12854704128320205</v>
      </c>
    </row>
    <row r="71" spans="1:4" x14ac:dyDescent="0.25">
      <c r="A71" s="61" t="str">
        <f t="shared" si="1"/>
        <v>40829NOK</v>
      </c>
      <c r="B71" s="40">
        <v>40829</v>
      </c>
      <c r="C71" s="61" t="s">
        <v>88</v>
      </c>
      <c r="D71" s="61">
        <v>0.12907752492671842</v>
      </c>
    </row>
    <row r="72" spans="1:4" x14ac:dyDescent="0.25">
      <c r="A72" s="61" t="str">
        <f t="shared" si="1"/>
        <v>40830NOK</v>
      </c>
      <c r="B72" s="40">
        <v>40830</v>
      </c>
      <c r="C72" s="61" t="s">
        <v>88</v>
      </c>
      <c r="D72" s="61">
        <v>0.12920067931447821</v>
      </c>
    </row>
    <row r="73" spans="1:4" x14ac:dyDescent="0.25">
      <c r="A73" s="61" t="str">
        <f t="shared" si="1"/>
        <v>40833NOK</v>
      </c>
      <c r="B73" s="40">
        <v>40833</v>
      </c>
      <c r="C73" s="61" t="s">
        <v>88</v>
      </c>
      <c r="D73" s="61">
        <v>0.12926050690176114</v>
      </c>
    </row>
    <row r="74" spans="1:4" x14ac:dyDescent="0.25">
      <c r="A74" s="61" t="str">
        <f t="shared" si="1"/>
        <v>40834NOK</v>
      </c>
      <c r="B74" s="40">
        <v>40834</v>
      </c>
      <c r="C74" s="61" t="s">
        <v>88</v>
      </c>
      <c r="D74" s="61">
        <v>0.12905073676070819</v>
      </c>
    </row>
    <row r="75" spans="1:4" x14ac:dyDescent="0.25">
      <c r="A75" s="61" t="str">
        <f t="shared" si="1"/>
        <v>40835NOK</v>
      </c>
      <c r="B75" s="40">
        <v>40835</v>
      </c>
      <c r="C75" s="61" t="s">
        <v>88</v>
      </c>
      <c r="D75" s="61">
        <v>0.12929654736300228</v>
      </c>
    </row>
    <row r="76" spans="1:4" x14ac:dyDescent="0.25">
      <c r="A76" s="61" t="str">
        <f t="shared" si="1"/>
        <v>40836NOK</v>
      </c>
      <c r="B76" s="40">
        <v>40836</v>
      </c>
      <c r="C76" s="61" t="s">
        <v>88</v>
      </c>
      <c r="D76" s="61">
        <v>0.12967787694822244</v>
      </c>
    </row>
    <row r="77" spans="1:4" x14ac:dyDescent="0.25">
      <c r="A77" s="61" t="str">
        <f t="shared" si="1"/>
        <v>40837NOK</v>
      </c>
      <c r="B77" s="40">
        <v>40837</v>
      </c>
      <c r="C77" s="61" t="s">
        <v>88</v>
      </c>
      <c r="D77" s="61">
        <v>0.12960611387775747</v>
      </c>
    </row>
    <row r="78" spans="1:4" x14ac:dyDescent="0.25">
      <c r="A78" s="61" t="str">
        <f t="shared" si="1"/>
        <v>40840NOK</v>
      </c>
      <c r="B78" s="40">
        <v>40840</v>
      </c>
      <c r="C78" s="61" t="s">
        <v>88</v>
      </c>
      <c r="D78" s="61">
        <v>0.12991920856625996</v>
      </c>
    </row>
    <row r="79" spans="1:4" x14ac:dyDescent="0.25">
      <c r="A79" s="61" t="str">
        <f t="shared" si="1"/>
        <v>40841NOK</v>
      </c>
      <c r="B79" s="40">
        <v>40841</v>
      </c>
      <c r="C79" s="61" t="s">
        <v>88</v>
      </c>
      <c r="D79" s="61">
        <v>0.13005356778556498</v>
      </c>
    </row>
    <row r="80" spans="1:4" x14ac:dyDescent="0.25">
      <c r="A80" s="61" t="str">
        <f t="shared" si="1"/>
        <v>40842NOK</v>
      </c>
      <c r="B80" s="40">
        <v>40842</v>
      </c>
      <c r="C80" s="61" t="s">
        <v>88</v>
      </c>
      <c r="D80" s="61">
        <v>0.13029746298052772</v>
      </c>
    </row>
    <row r="81" spans="1:4" x14ac:dyDescent="0.25">
      <c r="A81" s="61" t="str">
        <f t="shared" si="1"/>
        <v>40843NOK</v>
      </c>
      <c r="B81" s="40">
        <v>40843</v>
      </c>
      <c r="C81" s="61" t="s">
        <v>88</v>
      </c>
      <c r="D81" s="61">
        <v>0.13023681976415666</v>
      </c>
    </row>
    <row r="82" spans="1:4" x14ac:dyDescent="0.25">
      <c r="A82" s="61" t="str">
        <f t="shared" si="1"/>
        <v>40844NOK</v>
      </c>
      <c r="B82" s="40">
        <v>40844</v>
      </c>
      <c r="C82" s="61" t="s">
        <v>88</v>
      </c>
      <c r="D82" s="61">
        <v>0.13031933241921481</v>
      </c>
    </row>
    <row r="83" spans="1:4" x14ac:dyDescent="0.25">
      <c r="A83" s="61" t="str">
        <f t="shared" si="1"/>
        <v>40847NOK</v>
      </c>
      <c r="B83" s="40">
        <v>40847</v>
      </c>
      <c r="C83" s="61" t="s">
        <v>88</v>
      </c>
      <c r="D83" s="61">
        <v>0.12989045869890326</v>
      </c>
    </row>
    <row r="84" spans="1:4" x14ac:dyDescent="0.25">
      <c r="A84" s="61" t="str">
        <f t="shared" si="1"/>
        <v>40848NOK</v>
      </c>
      <c r="B84" s="40">
        <v>40848</v>
      </c>
      <c r="C84" s="61" t="s">
        <v>88</v>
      </c>
      <c r="D84" s="61">
        <v>0.12910852760872971</v>
      </c>
    </row>
    <row r="85" spans="1:4" x14ac:dyDescent="0.25">
      <c r="A85" s="61" t="str">
        <f t="shared" si="1"/>
        <v>40849NOK</v>
      </c>
      <c r="B85" s="40">
        <v>40849</v>
      </c>
      <c r="C85" s="61" t="s">
        <v>88</v>
      </c>
      <c r="D85" s="61">
        <v>0.12877412978056019</v>
      </c>
    </row>
    <row r="86" spans="1:4" x14ac:dyDescent="0.25">
      <c r="A86" s="61" t="str">
        <f t="shared" si="1"/>
        <v>40850NOK</v>
      </c>
      <c r="B86" s="40">
        <v>40850</v>
      </c>
      <c r="C86" s="61" t="s">
        <v>88</v>
      </c>
      <c r="D86" s="61">
        <v>0.12951673434129771</v>
      </c>
    </row>
    <row r="87" spans="1:4" x14ac:dyDescent="0.25">
      <c r="A87" s="61" t="str">
        <f t="shared" si="1"/>
        <v>40851NOK</v>
      </c>
      <c r="B87" s="40">
        <v>40851</v>
      </c>
      <c r="C87" s="61" t="s">
        <v>88</v>
      </c>
      <c r="D87" s="61">
        <v>0.12889919297894906</v>
      </c>
    </row>
    <row r="88" spans="1:4" x14ac:dyDescent="0.25">
      <c r="A88" s="61" t="str">
        <f t="shared" si="1"/>
        <v>40854NOK</v>
      </c>
      <c r="B88" s="40">
        <v>40854</v>
      </c>
      <c r="C88" s="61" t="s">
        <v>88</v>
      </c>
      <c r="D88" s="61">
        <v>0.12961093152704414</v>
      </c>
    </row>
    <row r="89" spans="1:4" x14ac:dyDescent="0.25">
      <c r="A89" s="61" t="str">
        <f t="shared" si="1"/>
        <v>40855NOK</v>
      </c>
      <c r="B89" s="40">
        <v>40855</v>
      </c>
      <c r="C89" s="61" t="s">
        <v>88</v>
      </c>
      <c r="D89" s="61">
        <v>0.12914676912385548</v>
      </c>
    </row>
    <row r="90" spans="1:4" x14ac:dyDescent="0.25">
      <c r="A90" s="61" t="str">
        <f t="shared" si="1"/>
        <v>40856NOK</v>
      </c>
      <c r="B90" s="40">
        <v>40856</v>
      </c>
      <c r="C90" s="61" t="s">
        <v>88</v>
      </c>
      <c r="D90" s="61">
        <v>0.12871478974272135</v>
      </c>
    </row>
    <row r="91" spans="1:4" x14ac:dyDescent="0.25">
      <c r="A91" s="61" t="str">
        <f t="shared" si="1"/>
        <v>40857NOK</v>
      </c>
      <c r="B91" s="40">
        <v>40857</v>
      </c>
      <c r="C91" s="61" t="s">
        <v>88</v>
      </c>
      <c r="D91" s="61">
        <v>0.12909633175226617</v>
      </c>
    </row>
    <row r="92" spans="1:4" x14ac:dyDescent="0.25">
      <c r="A92" s="61" t="str">
        <f t="shared" si="1"/>
        <v>40858NOK</v>
      </c>
      <c r="B92" s="40">
        <v>40858</v>
      </c>
      <c r="C92" s="61" t="s">
        <v>88</v>
      </c>
      <c r="D92" s="61">
        <v>0.12906661329328747</v>
      </c>
    </row>
    <row r="93" spans="1:4" x14ac:dyDescent="0.25">
      <c r="A93" s="61" t="str">
        <f t="shared" si="1"/>
        <v>40861NOK</v>
      </c>
      <c r="B93" s="40">
        <v>40861</v>
      </c>
      <c r="C93" s="61" t="s">
        <v>88</v>
      </c>
      <c r="D93" s="61">
        <v>0.12889031998838366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42.28515625" bestFit="1" customWidth="1"/>
    <col min="13" max="13" width="42.28515625" bestFit="1" customWidth="1"/>
    <col min="14" max="14" width="12.7109375" bestFit="1" customWidth="1"/>
  </cols>
  <sheetData>
    <row r="1" spans="1:14" x14ac:dyDescent="0.25">
      <c r="A1" s="15" t="s">
        <v>82</v>
      </c>
      <c r="B1" s="16" t="s">
        <v>83</v>
      </c>
      <c r="C1" s="21" t="s">
        <v>39</v>
      </c>
      <c r="D1" s="43" t="s">
        <v>55</v>
      </c>
      <c r="E1" s="43" t="s">
        <v>56</v>
      </c>
      <c r="F1" s="43" t="s">
        <v>57</v>
      </c>
      <c r="G1" s="43" t="s">
        <v>58</v>
      </c>
      <c r="H1" s="43" t="s">
        <v>59</v>
      </c>
      <c r="I1" s="43" t="s">
        <v>60</v>
      </c>
      <c r="J1" s="43" t="s">
        <v>61</v>
      </c>
      <c r="K1" s="43" t="s">
        <v>62</v>
      </c>
      <c r="L1" s="43" t="s">
        <v>63</v>
      </c>
      <c r="M1" s="43" t="s">
        <v>64</v>
      </c>
      <c r="N1" s="45" t="s">
        <v>81</v>
      </c>
    </row>
    <row r="2" spans="1:14" x14ac:dyDescent="0.25">
      <c r="A2" s="17">
        <v>40819</v>
      </c>
      <c r="B2" s="18" t="s">
        <v>22</v>
      </c>
      <c r="C2" s="22">
        <v>-1374.9999999999873</v>
      </c>
      <c r="D2" s="44">
        <v>40819</v>
      </c>
      <c r="E2" s="43">
        <v>0</v>
      </c>
      <c r="F2" s="43" t="s">
        <v>65</v>
      </c>
      <c r="G2" s="43">
        <v>163</v>
      </c>
      <c r="H2" s="43" t="s">
        <v>66</v>
      </c>
      <c r="I2" s="43">
        <v>-1375</v>
      </c>
      <c r="J2" s="43" t="s">
        <v>67</v>
      </c>
      <c r="K2" s="43" t="s">
        <v>68</v>
      </c>
      <c r="L2" s="43" t="s">
        <v>21</v>
      </c>
      <c r="M2" s="43" t="s">
        <v>22</v>
      </c>
      <c r="N2">
        <f>ROUND(C2/I2-1,8)</f>
        <v>0</v>
      </c>
    </row>
    <row r="3" spans="1:14" x14ac:dyDescent="0.25">
      <c r="A3" s="19">
        <v>40820</v>
      </c>
      <c r="B3" s="20" t="s">
        <v>22</v>
      </c>
      <c r="C3" s="23">
        <v>-1499.9999999999736</v>
      </c>
      <c r="D3" s="44">
        <v>40820</v>
      </c>
      <c r="E3" s="43">
        <v>0</v>
      </c>
      <c r="F3" s="43" t="s">
        <v>65</v>
      </c>
      <c r="G3" s="43">
        <v>163</v>
      </c>
      <c r="H3" s="43" t="s">
        <v>66</v>
      </c>
      <c r="I3" s="43">
        <v>-1500</v>
      </c>
      <c r="J3" s="43" t="s">
        <v>67</v>
      </c>
      <c r="K3" s="43" t="s">
        <v>68</v>
      </c>
      <c r="L3" s="43" t="s">
        <v>21</v>
      </c>
      <c r="M3" s="43" t="s">
        <v>22</v>
      </c>
      <c r="N3" s="42">
        <f t="shared" ref="N3:N66" si="0">ROUND(C3/I3-1,8)</f>
        <v>0</v>
      </c>
    </row>
    <row r="4" spans="1:14" x14ac:dyDescent="0.25">
      <c r="A4" s="17">
        <v>40821</v>
      </c>
      <c r="B4" s="18" t="s">
        <v>22</v>
      </c>
      <c r="C4" s="22">
        <v>4124.9999999999618</v>
      </c>
      <c r="D4" s="44">
        <v>40821</v>
      </c>
      <c r="E4" s="43">
        <v>0</v>
      </c>
      <c r="F4" s="43" t="s">
        <v>65</v>
      </c>
      <c r="G4" s="43">
        <v>163</v>
      </c>
      <c r="H4" s="43" t="s">
        <v>66</v>
      </c>
      <c r="I4" s="43">
        <v>4125</v>
      </c>
      <c r="J4" s="43" t="s">
        <v>67</v>
      </c>
      <c r="K4" s="43" t="s">
        <v>68</v>
      </c>
      <c r="L4" s="43" t="s">
        <v>21</v>
      </c>
      <c r="M4" s="43" t="s">
        <v>22</v>
      </c>
      <c r="N4" s="42">
        <f t="shared" si="0"/>
        <v>0</v>
      </c>
    </row>
    <row r="5" spans="1:14" x14ac:dyDescent="0.25">
      <c r="A5" s="19">
        <v>40822</v>
      </c>
      <c r="B5" s="20" t="s">
        <v>22</v>
      </c>
      <c r="C5" s="23">
        <v>10625.000000000078</v>
      </c>
      <c r="D5" s="44">
        <v>40822</v>
      </c>
      <c r="E5" s="43">
        <v>0</v>
      </c>
      <c r="F5" s="43" t="s">
        <v>65</v>
      </c>
      <c r="G5" s="43">
        <v>163</v>
      </c>
      <c r="H5" s="43" t="s">
        <v>66</v>
      </c>
      <c r="I5" s="43">
        <v>10625</v>
      </c>
      <c r="J5" s="43" t="s">
        <v>67</v>
      </c>
      <c r="K5" s="43" t="s">
        <v>68</v>
      </c>
      <c r="L5" s="43" t="s">
        <v>21</v>
      </c>
      <c r="M5" s="43" t="s">
        <v>22</v>
      </c>
      <c r="N5" s="42">
        <f t="shared" si="0"/>
        <v>0</v>
      </c>
    </row>
    <row r="6" spans="1:14" x14ac:dyDescent="0.25">
      <c r="A6" s="17">
        <v>40823</v>
      </c>
      <c r="B6" s="18" t="s">
        <v>22</v>
      </c>
      <c r="C6" s="22">
        <v>-5249.9999999999773</v>
      </c>
      <c r="D6" s="44">
        <v>40823</v>
      </c>
      <c r="E6" s="43">
        <v>0</v>
      </c>
      <c r="F6" s="43" t="s">
        <v>65</v>
      </c>
      <c r="G6" s="43">
        <v>163</v>
      </c>
      <c r="H6" s="43" t="s">
        <v>66</v>
      </c>
      <c r="I6" s="43">
        <v>-5250</v>
      </c>
      <c r="J6" s="43" t="s">
        <v>67</v>
      </c>
      <c r="K6" s="43" t="s">
        <v>68</v>
      </c>
      <c r="L6" s="43" t="s">
        <v>21</v>
      </c>
      <c r="M6" s="43" t="s">
        <v>22</v>
      </c>
      <c r="N6" s="42">
        <f t="shared" si="0"/>
        <v>0</v>
      </c>
    </row>
    <row r="7" spans="1:14" x14ac:dyDescent="0.25">
      <c r="A7" s="19">
        <v>40827</v>
      </c>
      <c r="B7" s="20" t="s">
        <v>22</v>
      </c>
      <c r="C7" s="23">
        <v>5000.0000000000045</v>
      </c>
      <c r="D7" s="44">
        <v>40827</v>
      </c>
      <c r="E7" s="43">
        <v>0</v>
      </c>
      <c r="F7" s="43" t="s">
        <v>65</v>
      </c>
      <c r="G7" s="43">
        <v>163</v>
      </c>
      <c r="H7" s="43" t="s">
        <v>66</v>
      </c>
      <c r="I7" s="43">
        <v>5000</v>
      </c>
      <c r="J7" s="43" t="s">
        <v>67</v>
      </c>
      <c r="K7" s="43" t="s">
        <v>68</v>
      </c>
      <c r="L7" s="43" t="s">
        <v>21</v>
      </c>
      <c r="M7" s="43" t="s">
        <v>22</v>
      </c>
      <c r="N7" s="42">
        <f t="shared" si="0"/>
        <v>0</v>
      </c>
    </row>
    <row r="8" spans="1:14" x14ac:dyDescent="0.25">
      <c r="A8" s="17">
        <v>40828</v>
      </c>
      <c r="B8" s="18" t="s">
        <v>22</v>
      </c>
      <c r="C8" s="22">
        <v>6874.9999999999363</v>
      </c>
      <c r="D8" s="44">
        <v>40828</v>
      </c>
      <c r="E8" s="43">
        <v>0</v>
      </c>
      <c r="F8" s="43" t="s">
        <v>65</v>
      </c>
      <c r="G8" s="43">
        <v>163</v>
      </c>
      <c r="H8" s="43" t="s">
        <v>66</v>
      </c>
      <c r="I8" s="43">
        <v>6875</v>
      </c>
      <c r="J8" s="43" t="s">
        <v>67</v>
      </c>
      <c r="K8" s="43" t="s">
        <v>68</v>
      </c>
      <c r="L8" s="43" t="s">
        <v>21</v>
      </c>
      <c r="M8" s="43" t="s">
        <v>22</v>
      </c>
      <c r="N8" s="42">
        <f t="shared" si="0"/>
        <v>0</v>
      </c>
    </row>
    <row r="9" spans="1:14" x14ac:dyDescent="0.25">
      <c r="A9" s="19">
        <v>40829</v>
      </c>
      <c r="B9" s="20" t="s">
        <v>22</v>
      </c>
      <c r="C9" s="23">
        <v>-3500.0000000000309</v>
      </c>
      <c r="D9" s="44">
        <v>40829</v>
      </c>
      <c r="E9" s="43">
        <v>0</v>
      </c>
      <c r="F9" s="43" t="s">
        <v>65</v>
      </c>
      <c r="G9" s="43">
        <v>163</v>
      </c>
      <c r="H9" s="43" t="s">
        <v>66</v>
      </c>
      <c r="I9" s="43">
        <v>-3500</v>
      </c>
      <c r="J9" s="43" t="s">
        <v>67</v>
      </c>
      <c r="K9" s="43" t="s">
        <v>68</v>
      </c>
      <c r="L9" s="43" t="s">
        <v>21</v>
      </c>
      <c r="M9" s="43" t="s">
        <v>22</v>
      </c>
      <c r="N9" s="42">
        <f t="shared" si="0"/>
        <v>0</v>
      </c>
    </row>
    <row r="10" spans="1:14" x14ac:dyDescent="0.25">
      <c r="A10" s="17">
        <v>40830</v>
      </c>
      <c r="B10" s="18" t="s">
        <v>22</v>
      </c>
      <c r="C10" s="22">
        <v>4625.0000000000455</v>
      </c>
      <c r="D10" s="44">
        <v>40830</v>
      </c>
      <c r="E10" s="43">
        <v>0</v>
      </c>
      <c r="F10" s="43" t="s">
        <v>65</v>
      </c>
      <c r="G10" s="43">
        <v>163</v>
      </c>
      <c r="H10" s="43" t="s">
        <v>66</v>
      </c>
      <c r="I10" s="43">
        <v>4625</v>
      </c>
      <c r="J10" s="43" t="s">
        <v>67</v>
      </c>
      <c r="K10" s="43" t="s">
        <v>68</v>
      </c>
      <c r="L10" s="43" t="s">
        <v>21</v>
      </c>
      <c r="M10" s="43" t="s">
        <v>22</v>
      </c>
      <c r="N10" s="42">
        <f t="shared" si="0"/>
        <v>0</v>
      </c>
    </row>
    <row r="11" spans="1:14" x14ac:dyDescent="0.25">
      <c r="A11" s="19">
        <v>40833</v>
      </c>
      <c r="B11" s="20" t="s">
        <v>22</v>
      </c>
      <c r="C11" s="23">
        <v>-3750.0000000000032</v>
      </c>
      <c r="D11" s="44">
        <v>40833</v>
      </c>
      <c r="E11" s="43">
        <v>0</v>
      </c>
      <c r="F11" s="43" t="s">
        <v>65</v>
      </c>
      <c r="G11" s="43">
        <v>163</v>
      </c>
      <c r="H11" s="43" t="s">
        <v>66</v>
      </c>
      <c r="I11" s="43">
        <v>-3750</v>
      </c>
      <c r="J11" s="43" t="s">
        <v>67</v>
      </c>
      <c r="K11" s="43" t="s">
        <v>68</v>
      </c>
      <c r="L11" s="43" t="s">
        <v>21</v>
      </c>
      <c r="M11" s="43" t="s">
        <v>22</v>
      </c>
      <c r="N11" s="42">
        <f t="shared" si="0"/>
        <v>0</v>
      </c>
    </row>
    <row r="12" spans="1:14" x14ac:dyDescent="0.25">
      <c r="A12" s="17">
        <v>40834</v>
      </c>
      <c r="B12" s="18" t="s">
        <v>22</v>
      </c>
      <c r="C12" s="22">
        <v>-2375.0000000000159</v>
      </c>
      <c r="D12" s="44">
        <v>40834</v>
      </c>
      <c r="E12" s="43">
        <v>0</v>
      </c>
      <c r="F12" s="43" t="s">
        <v>65</v>
      </c>
      <c r="G12" s="43">
        <v>163</v>
      </c>
      <c r="H12" s="43" t="s">
        <v>66</v>
      </c>
      <c r="I12" s="43">
        <v>-2375</v>
      </c>
      <c r="J12" s="43" t="s">
        <v>67</v>
      </c>
      <c r="K12" s="43" t="s">
        <v>68</v>
      </c>
      <c r="L12" s="43" t="s">
        <v>21</v>
      </c>
      <c r="M12" s="43" t="s">
        <v>22</v>
      </c>
      <c r="N12" s="42">
        <f t="shared" si="0"/>
        <v>0</v>
      </c>
    </row>
    <row r="13" spans="1:14" x14ac:dyDescent="0.25">
      <c r="A13" s="19">
        <v>40835</v>
      </c>
      <c r="B13" s="20" t="s">
        <v>22</v>
      </c>
      <c r="C13" s="23">
        <v>1000.0000000000286</v>
      </c>
      <c r="D13" s="44">
        <v>40835</v>
      </c>
      <c r="E13" s="43">
        <v>0</v>
      </c>
      <c r="F13" s="43" t="s">
        <v>65</v>
      </c>
      <c r="G13" s="43">
        <v>163</v>
      </c>
      <c r="H13" s="43" t="s">
        <v>66</v>
      </c>
      <c r="I13" s="43">
        <v>1000</v>
      </c>
      <c r="J13" s="43" t="s">
        <v>67</v>
      </c>
      <c r="K13" s="43" t="s">
        <v>68</v>
      </c>
      <c r="L13" s="43" t="s">
        <v>21</v>
      </c>
      <c r="M13" s="43" t="s">
        <v>22</v>
      </c>
      <c r="N13" s="42">
        <f t="shared" si="0"/>
        <v>0</v>
      </c>
    </row>
    <row r="14" spans="1:14" x14ac:dyDescent="0.25">
      <c r="A14" s="17">
        <v>40837</v>
      </c>
      <c r="B14" s="18" t="s">
        <v>22</v>
      </c>
      <c r="C14" s="22">
        <v>-1250.0000000000011</v>
      </c>
      <c r="D14" s="44">
        <v>40837</v>
      </c>
      <c r="E14" s="43">
        <v>0</v>
      </c>
      <c r="F14" s="43" t="s">
        <v>65</v>
      </c>
      <c r="G14" s="43">
        <v>163</v>
      </c>
      <c r="H14" s="43" t="s">
        <v>66</v>
      </c>
      <c r="I14" s="43">
        <v>-1250</v>
      </c>
      <c r="J14" s="43" t="s">
        <v>67</v>
      </c>
      <c r="K14" s="43" t="s">
        <v>68</v>
      </c>
      <c r="L14" s="43" t="s">
        <v>21</v>
      </c>
      <c r="M14" s="43" t="s">
        <v>22</v>
      </c>
      <c r="N14" s="42">
        <f t="shared" si="0"/>
        <v>0</v>
      </c>
    </row>
    <row r="15" spans="1:14" x14ac:dyDescent="0.25">
      <c r="A15" s="19">
        <v>40840</v>
      </c>
      <c r="B15" s="20" t="s">
        <v>22</v>
      </c>
      <c r="C15" s="23">
        <v>-2624.9999999999886</v>
      </c>
      <c r="D15" s="44">
        <v>40840</v>
      </c>
      <c r="E15" s="43">
        <v>0</v>
      </c>
      <c r="F15" s="43" t="s">
        <v>65</v>
      </c>
      <c r="G15" s="43">
        <v>163</v>
      </c>
      <c r="H15" s="43" t="s">
        <v>66</v>
      </c>
      <c r="I15" s="43">
        <v>-2625</v>
      </c>
      <c r="J15" s="43" t="s">
        <v>67</v>
      </c>
      <c r="K15" s="43" t="s">
        <v>68</v>
      </c>
      <c r="L15" s="43" t="s">
        <v>21</v>
      </c>
      <c r="M15" s="43" t="s">
        <v>22</v>
      </c>
      <c r="N15" s="42">
        <f t="shared" si="0"/>
        <v>0</v>
      </c>
    </row>
    <row r="16" spans="1:14" x14ac:dyDescent="0.25">
      <c r="A16" s="17">
        <v>40841</v>
      </c>
      <c r="B16" s="18" t="s">
        <v>22</v>
      </c>
      <c r="C16" s="22">
        <v>249.99999999997246</v>
      </c>
      <c r="D16" s="44">
        <v>40841</v>
      </c>
      <c r="E16" s="43">
        <v>0</v>
      </c>
      <c r="F16" s="43" t="s">
        <v>65</v>
      </c>
      <c r="G16" s="43">
        <v>163</v>
      </c>
      <c r="H16" s="43" t="s">
        <v>66</v>
      </c>
      <c r="I16" s="43">
        <v>250</v>
      </c>
      <c r="J16" s="43" t="s">
        <v>67</v>
      </c>
      <c r="K16" s="43" t="s">
        <v>68</v>
      </c>
      <c r="L16" s="43" t="s">
        <v>21</v>
      </c>
      <c r="M16" s="43" t="s">
        <v>22</v>
      </c>
      <c r="N16" s="42">
        <f t="shared" si="0"/>
        <v>0</v>
      </c>
    </row>
    <row r="17" spans="1:14" x14ac:dyDescent="0.25">
      <c r="A17" s="19">
        <v>40842</v>
      </c>
      <c r="B17" s="20" t="s">
        <v>22</v>
      </c>
      <c r="C17" s="23">
        <v>2000.0000000000573</v>
      </c>
      <c r="D17" s="44">
        <v>40842</v>
      </c>
      <c r="E17" s="43">
        <v>0</v>
      </c>
      <c r="F17" s="43" t="s">
        <v>65</v>
      </c>
      <c r="G17" s="43">
        <v>163</v>
      </c>
      <c r="H17" s="43" t="s">
        <v>66</v>
      </c>
      <c r="I17" s="43">
        <v>2000</v>
      </c>
      <c r="J17" s="43" t="s">
        <v>67</v>
      </c>
      <c r="K17" s="43" t="s">
        <v>68</v>
      </c>
      <c r="L17" s="43" t="s">
        <v>21</v>
      </c>
      <c r="M17" s="43" t="s">
        <v>22</v>
      </c>
      <c r="N17" s="42">
        <f t="shared" si="0"/>
        <v>0</v>
      </c>
    </row>
    <row r="18" spans="1:14" x14ac:dyDescent="0.25">
      <c r="A18" s="17">
        <v>40843</v>
      </c>
      <c r="B18" s="18" t="s">
        <v>22</v>
      </c>
      <c r="C18" s="22">
        <v>10499.999999999955</v>
      </c>
      <c r="D18" s="44">
        <v>40843</v>
      </c>
      <c r="E18" s="43">
        <v>0</v>
      </c>
      <c r="F18" s="43" t="s">
        <v>65</v>
      </c>
      <c r="G18" s="43">
        <v>163</v>
      </c>
      <c r="H18" s="43" t="s">
        <v>66</v>
      </c>
      <c r="I18" s="43">
        <v>10500</v>
      </c>
      <c r="J18" s="43" t="s">
        <v>67</v>
      </c>
      <c r="K18" s="43" t="s">
        <v>68</v>
      </c>
      <c r="L18" s="43" t="s">
        <v>21</v>
      </c>
      <c r="M18" s="43" t="s">
        <v>22</v>
      </c>
      <c r="N18" s="42">
        <f t="shared" si="0"/>
        <v>0</v>
      </c>
    </row>
    <row r="19" spans="1:14" x14ac:dyDescent="0.25">
      <c r="A19" s="19">
        <v>40844</v>
      </c>
      <c r="B19" s="20" t="s">
        <v>22</v>
      </c>
      <c r="C19" s="23">
        <v>-374.99999999995867</v>
      </c>
      <c r="D19" s="44">
        <v>40844</v>
      </c>
      <c r="E19" s="43">
        <v>0</v>
      </c>
      <c r="F19" s="43" t="s">
        <v>65</v>
      </c>
      <c r="G19" s="43">
        <v>163</v>
      </c>
      <c r="H19" s="43" t="s">
        <v>66</v>
      </c>
      <c r="I19" s="43">
        <v>-375</v>
      </c>
      <c r="J19" s="43" t="s">
        <v>67</v>
      </c>
      <c r="K19" s="43" t="s">
        <v>68</v>
      </c>
      <c r="L19" s="43" t="s">
        <v>21</v>
      </c>
      <c r="M19" s="43" t="s">
        <v>22</v>
      </c>
      <c r="N19" s="42">
        <f t="shared" si="0"/>
        <v>0</v>
      </c>
    </row>
    <row r="20" spans="1:14" x14ac:dyDescent="0.25">
      <c r="A20" s="17">
        <v>40847</v>
      </c>
      <c r="B20" s="18" t="s">
        <v>22</v>
      </c>
      <c r="C20" s="22">
        <v>-8625.0000000000218</v>
      </c>
      <c r="D20" s="44">
        <v>40847</v>
      </c>
      <c r="E20" s="43">
        <v>0</v>
      </c>
      <c r="F20" s="43" t="s">
        <v>65</v>
      </c>
      <c r="G20" s="43">
        <v>163</v>
      </c>
      <c r="H20" s="43" t="s">
        <v>66</v>
      </c>
      <c r="I20" s="43">
        <v>-8625</v>
      </c>
      <c r="J20" s="43" t="s">
        <v>67</v>
      </c>
      <c r="K20" s="43" t="s">
        <v>68</v>
      </c>
      <c r="L20" s="43" t="s">
        <v>21</v>
      </c>
      <c r="M20" s="43" t="s">
        <v>22</v>
      </c>
      <c r="N20" s="42">
        <f t="shared" si="0"/>
        <v>0</v>
      </c>
    </row>
    <row r="21" spans="1:14" x14ac:dyDescent="0.25">
      <c r="A21" s="19">
        <v>40848</v>
      </c>
      <c r="B21" s="20" t="s">
        <v>22</v>
      </c>
      <c r="C21" s="23">
        <v>-18625.000000000029</v>
      </c>
      <c r="D21" s="44">
        <v>40848</v>
      </c>
      <c r="E21" s="43">
        <v>0</v>
      </c>
      <c r="F21" s="43" t="s">
        <v>65</v>
      </c>
      <c r="G21" s="43">
        <v>163</v>
      </c>
      <c r="H21" s="43" t="s">
        <v>66</v>
      </c>
      <c r="I21" s="43">
        <v>-18625</v>
      </c>
      <c r="J21" s="43" t="s">
        <v>67</v>
      </c>
      <c r="K21" s="43" t="s">
        <v>68</v>
      </c>
      <c r="L21" s="43" t="s">
        <v>21</v>
      </c>
      <c r="M21" s="43" t="s">
        <v>22</v>
      </c>
      <c r="N21" s="42">
        <f t="shared" si="0"/>
        <v>0</v>
      </c>
    </row>
    <row r="22" spans="1:14" x14ac:dyDescent="0.25">
      <c r="A22" s="17">
        <v>40849</v>
      </c>
      <c r="B22" s="18" t="s">
        <v>22</v>
      </c>
      <c r="C22" s="22">
        <v>5249.9999999999773</v>
      </c>
      <c r="D22" s="44">
        <v>40849</v>
      </c>
      <c r="E22" s="43">
        <v>0</v>
      </c>
      <c r="F22" s="43" t="s">
        <v>65</v>
      </c>
      <c r="G22" s="43">
        <v>163</v>
      </c>
      <c r="H22" s="43" t="s">
        <v>66</v>
      </c>
      <c r="I22" s="43">
        <v>5250</v>
      </c>
      <c r="J22" s="43" t="s">
        <v>67</v>
      </c>
      <c r="K22" s="43" t="s">
        <v>68</v>
      </c>
      <c r="L22" s="43" t="s">
        <v>21</v>
      </c>
      <c r="M22" s="43" t="s">
        <v>22</v>
      </c>
      <c r="N22" s="42">
        <f t="shared" si="0"/>
        <v>0</v>
      </c>
    </row>
    <row r="23" spans="1:14" x14ac:dyDescent="0.25">
      <c r="A23" s="19">
        <v>40850</v>
      </c>
      <c r="B23" s="20" t="s">
        <v>22</v>
      </c>
      <c r="C23" s="23">
        <v>-2874.9999999999609</v>
      </c>
      <c r="D23" s="44">
        <v>40850</v>
      </c>
      <c r="E23" s="43">
        <v>0</v>
      </c>
      <c r="F23" s="43" t="s">
        <v>65</v>
      </c>
      <c r="G23" s="43">
        <v>163</v>
      </c>
      <c r="H23" s="43" t="s">
        <v>66</v>
      </c>
      <c r="I23" s="43">
        <v>-2875</v>
      </c>
      <c r="J23" s="43" t="s">
        <v>67</v>
      </c>
      <c r="K23" s="43" t="s">
        <v>68</v>
      </c>
      <c r="L23" s="43" t="s">
        <v>21</v>
      </c>
      <c r="M23" s="43" t="s">
        <v>22</v>
      </c>
      <c r="N23" s="42">
        <f t="shared" si="0"/>
        <v>0</v>
      </c>
    </row>
    <row r="24" spans="1:14" x14ac:dyDescent="0.25">
      <c r="A24" s="17">
        <v>40851</v>
      </c>
      <c r="B24" s="18" t="s">
        <v>22</v>
      </c>
      <c r="C24" s="22">
        <v>1125.0000000000148</v>
      </c>
      <c r="D24" s="44">
        <v>40851</v>
      </c>
      <c r="E24" s="43">
        <v>0</v>
      </c>
      <c r="F24" s="43" t="s">
        <v>65</v>
      </c>
      <c r="G24" s="43">
        <v>163</v>
      </c>
      <c r="H24" s="43" t="s">
        <v>66</v>
      </c>
      <c r="I24" s="43">
        <v>1125</v>
      </c>
      <c r="J24" s="43" t="s">
        <v>67</v>
      </c>
      <c r="K24" s="43" t="s">
        <v>68</v>
      </c>
      <c r="L24" s="43" t="s">
        <v>21</v>
      </c>
      <c r="M24" s="43" t="s">
        <v>22</v>
      </c>
      <c r="N24" s="42">
        <f t="shared" si="0"/>
        <v>0</v>
      </c>
    </row>
    <row r="25" spans="1:14" x14ac:dyDescent="0.25">
      <c r="A25" s="19">
        <v>40854</v>
      </c>
      <c r="B25" s="20" t="s">
        <v>22</v>
      </c>
      <c r="C25" s="23">
        <v>-2250.0000000000296</v>
      </c>
      <c r="D25" s="44">
        <v>40854</v>
      </c>
      <c r="E25" s="43">
        <v>0</v>
      </c>
      <c r="F25" s="43" t="s">
        <v>65</v>
      </c>
      <c r="G25" s="43">
        <v>163</v>
      </c>
      <c r="H25" s="43" t="s">
        <v>66</v>
      </c>
      <c r="I25" s="43">
        <v>-2250</v>
      </c>
      <c r="J25" s="43" t="s">
        <v>67</v>
      </c>
      <c r="K25" s="43" t="s">
        <v>68</v>
      </c>
      <c r="L25" s="43" t="s">
        <v>21</v>
      </c>
      <c r="M25" s="43" t="s">
        <v>22</v>
      </c>
      <c r="N25" s="42">
        <f t="shared" si="0"/>
        <v>0</v>
      </c>
    </row>
    <row r="26" spans="1:14" x14ac:dyDescent="0.25">
      <c r="A26" s="17">
        <v>40855</v>
      </c>
      <c r="B26" s="18" t="s">
        <v>22</v>
      </c>
      <c r="C26" s="22">
        <v>-624.99999999993122</v>
      </c>
      <c r="D26" s="44">
        <v>40855</v>
      </c>
      <c r="E26" s="43">
        <v>0</v>
      </c>
      <c r="F26" s="43" t="s">
        <v>65</v>
      </c>
      <c r="G26" s="43">
        <v>163</v>
      </c>
      <c r="H26" s="43" t="s">
        <v>66</v>
      </c>
      <c r="I26" s="43">
        <v>-625</v>
      </c>
      <c r="J26" s="43" t="s">
        <v>67</v>
      </c>
      <c r="K26" s="43" t="s">
        <v>68</v>
      </c>
      <c r="L26" s="43" t="s">
        <v>21</v>
      </c>
      <c r="M26" s="43" t="s">
        <v>22</v>
      </c>
      <c r="N26" s="42">
        <f t="shared" si="0"/>
        <v>0</v>
      </c>
    </row>
    <row r="27" spans="1:14" x14ac:dyDescent="0.25">
      <c r="A27" s="19">
        <v>40856</v>
      </c>
      <c r="B27" s="20" t="s">
        <v>22</v>
      </c>
      <c r="C27" s="23">
        <v>-10000.000000000009</v>
      </c>
      <c r="D27" s="44">
        <v>40856</v>
      </c>
      <c r="E27" s="43">
        <v>0</v>
      </c>
      <c r="F27" s="43" t="s">
        <v>65</v>
      </c>
      <c r="G27" s="43">
        <v>163</v>
      </c>
      <c r="H27" s="43" t="s">
        <v>66</v>
      </c>
      <c r="I27" s="43">
        <v>-10000</v>
      </c>
      <c r="J27" s="43" t="s">
        <v>67</v>
      </c>
      <c r="K27" s="43" t="s">
        <v>68</v>
      </c>
      <c r="L27" s="43" t="s">
        <v>21</v>
      </c>
      <c r="M27" s="43" t="s">
        <v>22</v>
      </c>
      <c r="N27" s="42">
        <f t="shared" si="0"/>
        <v>0</v>
      </c>
    </row>
    <row r="28" spans="1:14" x14ac:dyDescent="0.25">
      <c r="A28" s="17">
        <v>40857</v>
      </c>
      <c r="B28" s="18" t="s">
        <v>22</v>
      </c>
      <c r="C28" s="22">
        <v>4249.9999999999482</v>
      </c>
      <c r="D28" s="44">
        <v>40857</v>
      </c>
      <c r="E28" s="43">
        <v>0</v>
      </c>
      <c r="F28" s="43" t="s">
        <v>65</v>
      </c>
      <c r="G28" s="43">
        <v>163</v>
      </c>
      <c r="H28" s="43" t="s">
        <v>66</v>
      </c>
      <c r="I28" s="43">
        <v>4250</v>
      </c>
      <c r="J28" s="43" t="s">
        <v>67</v>
      </c>
      <c r="K28" s="43" t="s">
        <v>68</v>
      </c>
      <c r="L28" s="43" t="s">
        <v>21</v>
      </c>
      <c r="M28" s="43" t="s">
        <v>22</v>
      </c>
      <c r="N28" s="42">
        <f t="shared" si="0"/>
        <v>0</v>
      </c>
    </row>
    <row r="29" spans="1:14" x14ac:dyDescent="0.25">
      <c r="A29" s="19">
        <v>40858</v>
      </c>
      <c r="B29" s="20" t="s">
        <v>22</v>
      </c>
      <c r="C29" s="23">
        <v>4374.9999999999345</v>
      </c>
      <c r="D29" s="44">
        <v>40858</v>
      </c>
      <c r="E29" s="43">
        <v>0</v>
      </c>
      <c r="F29" s="43" t="s">
        <v>65</v>
      </c>
      <c r="G29" s="43">
        <v>163</v>
      </c>
      <c r="H29" s="43" t="s">
        <v>66</v>
      </c>
      <c r="I29" s="43">
        <v>4375</v>
      </c>
      <c r="J29" s="43" t="s">
        <v>67</v>
      </c>
      <c r="K29" s="43" t="s">
        <v>68</v>
      </c>
      <c r="L29" s="43" t="s">
        <v>21</v>
      </c>
      <c r="M29" s="43" t="s">
        <v>22</v>
      </c>
      <c r="N29" s="42">
        <f t="shared" si="0"/>
        <v>0</v>
      </c>
    </row>
    <row r="30" spans="1:14" x14ac:dyDescent="0.25">
      <c r="A30" s="17">
        <v>40833</v>
      </c>
      <c r="B30" s="18" t="s">
        <v>23</v>
      </c>
      <c r="C30" s="22">
        <v>60250.000000000029</v>
      </c>
      <c r="D30" s="44">
        <v>40833</v>
      </c>
      <c r="E30" s="43">
        <v>0</v>
      </c>
      <c r="F30" s="43" t="s">
        <v>65</v>
      </c>
      <c r="G30" s="43">
        <v>163</v>
      </c>
      <c r="H30" s="43" t="s">
        <v>66</v>
      </c>
      <c r="I30" s="43">
        <v>60250</v>
      </c>
      <c r="J30" s="43" t="s">
        <v>67</v>
      </c>
      <c r="K30" s="43" t="s">
        <v>68</v>
      </c>
      <c r="L30" s="43" t="s">
        <v>21</v>
      </c>
      <c r="M30" s="43" t="s">
        <v>23</v>
      </c>
      <c r="N30" s="42">
        <f t="shared" si="0"/>
        <v>0</v>
      </c>
    </row>
    <row r="31" spans="1:14" x14ac:dyDescent="0.25">
      <c r="A31" s="19">
        <v>40834</v>
      </c>
      <c r="B31" s="20" t="s">
        <v>23</v>
      </c>
      <c r="C31" s="23">
        <v>2375.0000000000159</v>
      </c>
      <c r="D31" s="44">
        <v>40834</v>
      </c>
      <c r="E31" s="43">
        <v>0</v>
      </c>
      <c r="F31" s="43" t="s">
        <v>65</v>
      </c>
      <c r="G31" s="43">
        <v>163</v>
      </c>
      <c r="H31" s="43" t="s">
        <v>66</v>
      </c>
      <c r="I31" s="43">
        <v>2375</v>
      </c>
      <c r="J31" s="43" t="s">
        <v>67</v>
      </c>
      <c r="K31" s="43" t="s">
        <v>68</v>
      </c>
      <c r="L31" s="43" t="s">
        <v>21</v>
      </c>
      <c r="M31" s="43" t="s">
        <v>23</v>
      </c>
      <c r="N31" s="42">
        <f t="shared" si="0"/>
        <v>0</v>
      </c>
    </row>
    <row r="32" spans="1:14" x14ac:dyDescent="0.25">
      <c r="A32" s="17">
        <v>40835</v>
      </c>
      <c r="B32" s="18" t="s">
        <v>23</v>
      </c>
      <c r="C32" s="22">
        <v>-1000.0000000000286</v>
      </c>
      <c r="D32" s="44">
        <v>40835</v>
      </c>
      <c r="E32" s="43">
        <v>0</v>
      </c>
      <c r="F32" s="43" t="s">
        <v>65</v>
      </c>
      <c r="G32" s="43">
        <v>163</v>
      </c>
      <c r="H32" s="43" t="s">
        <v>66</v>
      </c>
      <c r="I32" s="43">
        <v>-1000</v>
      </c>
      <c r="J32" s="43" t="s">
        <v>67</v>
      </c>
      <c r="K32" s="43" t="s">
        <v>68</v>
      </c>
      <c r="L32" s="43" t="s">
        <v>21</v>
      </c>
      <c r="M32" s="43" t="s">
        <v>23</v>
      </c>
      <c r="N32" s="42">
        <f t="shared" si="0"/>
        <v>0</v>
      </c>
    </row>
    <row r="33" spans="1:14" x14ac:dyDescent="0.25">
      <c r="A33" s="19">
        <v>40837</v>
      </c>
      <c r="B33" s="20" t="s">
        <v>23</v>
      </c>
      <c r="C33" s="23">
        <v>1250.0000000000011</v>
      </c>
      <c r="D33" s="44">
        <v>40837</v>
      </c>
      <c r="E33" s="43">
        <v>0</v>
      </c>
      <c r="F33" s="43" t="s">
        <v>65</v>
      </c>
      <c r="G33" s="43">
        <v>163</v>
      </c>
      <c r="H33" s="43" t="s">
        <v>66</v>
      </c>
      <c r="I33" s="43">
        <v>1250</v>
      </c>
      <c r="J33" s="43" t="s">
        <v>67</v>
      </c>
      <c r="K33" s="43" t="s">
        <v>68</v>
      </c>
      <c r="L33" s="43" t="s">
        <v>21</v>
      </c>
      <c r="M33" s="43" t="s">
        <v>23</v>
      </c>
      <c r="N33" s="42">
        <f t="shared" si="0"/>
        <v>0</v>
      </c>
    </row>
    <row r="34" spans="1:14" x14ac:dyDescent="0.25">
      <c r="A34" s="17">
        <v>40840</v>
      </c>
      <c r="B34" s="18" t="s">
        <v>23</v>
      </c>
      <c r="C34" s="22">
        <v>2624.9999999999886</v>
      </c>
      <c r="D34" s="44">
        <v>40840</v>
      </c>
      <c r="E34" s="43">
        <v>0</v>
      </c>
      <c r="F34" s="43" t="s">
        <v>65</v>
      </c>
      <c r="G34" s="43">
        <v>163</v>
      </c>
      <c r="H34" s="43" t="s">
        <v>66</v>
      </c>
      <c r="I34" s="43">
        <v>2625</v>
      </c>
      <c r="J34" s="43" t="s">
        <v>67</v>
      </c>
      <c r="K34" s="43" t="s">
        <v>68</v>
      </c>
      <c r="L34" s="43" t="s">
        <v>21</v>
      </c>
      <c r="M34" s="43" t="s">
        <v>23</v>
      </c>
      <c r="N34" s="42">
        <f t="shared" si="0"/>
        <v>0</v>
      </c>
    </row>
    <row r="35" spans="1:14" x14ac:dyDescent="0.25">
      <c r="A35" s="19">
        <v>40841</v>
      </c>
      <c r="B35" s="20" t="s">
        <v>23</v>
      </c>
      <c r="C35" s="23">
        <v>-249.99999999997246</v>
      </c>
      <c r="D35" s="44">
        <v>40841</v>
      </c>
      <c r="E35" s="43">
        <v>0</v>
      </c>
      <c r="F35" s="43" t="s">
        <v>65</v>
      </c>
      <c r="G35" s="43">
        <v>163</v>
      </c>
      <c r="H35" s="43" t="s">
        <v>66</v>
      </c>
      <c r="I35" s="43">
        <v>-250</v>
      </c>
      <c r="J35" s="43" t="s">
        <v>67</v>
      </c>
      <c r="K35" s="43" t="s">
        <v>68</v>
      </c>
      <c r="L35" s="43" t="s">
        <v>21</v>
      </c>
      <c r="M35" s="43" t="s">
        <v>23</v>
      </c>
      <c r="N35" s="42">
        <f t="shared" si="0"/>
        <v>0</v>
      </c>
    </row>
    <row r="36" spans="1:14" x14ac:dyDescent="0.25">
      <c r="A36" s="17">
        <v>40842</v>
      </c>
      <c r="B36" s="18" t="s">
        <v>23</v>
      </c>
      <c r="C36" s="22">
        <v>-2000.0000000000573</v>
      </c>
      <c r="D36" s="44">
        <v>40842</v>
      </c>
      <c r="E36" s="43">
        <v>0</v>
      </c>
      <c r="F36" s="43" t="s">
        <v>65</v>
      </c>
      <c r="G36" s="43">
        <v>163</v>
      </c>
      <c r="H36" s="43" t="s">
        <v>66</v>
      </c>
      <c r="I36" s="43">
        <v>-2000</v>
      </c>
      <c r="J36" s="43" t="s">
        <v>67</v>
      </c>
      <c r="K36" s="43" t="s">
        <v>68</v>
      </c>
      <c r="L36" s="43" t="s">
        <v>21</v>
      </c>
      <c r="M36" s="43" t="s">
        <v>23</v>
      </c>
      <c r="N36" s="42">
        <f t="shared" si="0"/>
        <v>0</v>
      </c>
    </row>
    <row r="37" spans="1:14" x14ac:dyDescent="0.25">
      <c r="A37" s="19">
        <v>40843</v>
      </c>
      <c r="B37" s="20" t="s">
        <v>23</v>
      </c>
      <c r="C37" s="23">
        <v>-10499.999999999955</v>
      </c>
      <c r="D37" s="44">
        <v>40843</v>
      </c>
      <c r="E37" s="43">
        <v>0</v>
      </c>
      <c r="F37" s="43" t="s">
        <v>65</v>
      </c>
      <c r="G37" s="43">
        <v>163</v>
      </c>
      <c r="H37" s="43" t="s">
        <v>66</v>
      </c>
      <c r="I37" s="43">
        <v>-10500</v>
      </c>
      <c r="J37" s="43" t="s">
        <v>67</v>
      </c>
      <c r="K37" s="43" t="s">
        <v>68</v>
      </c>
      <c r="L37" s="43" t="s">
        <v>21</v>
      </c>
      <c r="M37" s="43" t="s">
        <v>23</v>
      </c>
      <c r="N37" s="42">
        <f t="shared" si="0"/>
        <v>0</v>
      </c>
    </row>
    <row r="38" spans="1:14" x14ac:dyDescent="0.25">
      <c r="A38" s="17">
        <v>40844</v>
      </c>
      <c r="B38" s="18" t="s">
        <v>23</v>
      </c>
      <c r="C38" s="22">
        <v>374.99999999995867</v>
      </c>
      <c r="D38" s="44">
        <v>40844</v>
      </c>
      <c r="E38" s="43">
        <v>0</v>
      </c>
      <c r="F38" s="43" t="s">
        <v>65</v>
      </c>
      <c r="G38" s="43">
        <v>163</v>
      </c>
      <c r="H38" s="43" t="s">
        <v>66</v>
      </c>
      <c r="I38" s="43">
        <v>375</v>
      </c>
      <c r="J38" s="43" t="s">
        <v>67</v>
      </c>
      <c r="K38" s="43" t="s">
        <v>68</v>
      </c>
      <c r="L38" s="43" t="s">
        <v>21</v>
      </c>
      <c r="M38" s="43" t="s">
        <v>23</v>
      </c>
      <c r="N38" s="42">
        <f t="shared" si="0"/>
        <v>0</v>
      </c>
    </row>
    <row r="39" spans="1:14" x14ac:dyDescent="0.25">
      <c r="A39" s="19">
        <v>40847</v>
      </c>
      <c r="B39" s="20" t="s">
        <v>23</v>
      </c>
      <c r="C39" s="23">
        <v>8625.0000000000218</v>
      </c>
      <c r="D39" s="44">
        <v>40847</v>
      </c>
      <c r="E39" s="43">
        <v>0</v>
      </c>
      <c r="F39" s="43" t="s">
        <v>65</v>
      </c>
      <c r="G39" s="43">
        <v>163</v>
      </c>
      <c r="H39" s="43" t="s">
        <v>66</v>
      </c>
      <c r="I39" s="43">
        <v>8625</v>
      </c>
      <c r="J39" s="43" t="s">
        <v>67</v>
      </c>
      <c r="K39" s="43" t="s">
        <v>68</v>
      </c>
      <c r="L39" s="43" t="s">
        <v>21</v>
      </c>
      <c r="M39" s="43" t="s">
        <v>23</v>
      </c>
      <c r="N39" s="42">
        <f t="shared" si="0"/>
        <v>0</v>
      </c>
    </row>
    <row r="40" spans="1:14" x14ac:dyDescent="0.25">
      <c r="A40" s="17">
        <v>40848</v>
      </c>
      <c r="B40" s="18" t="s">
        <v>23</v>
      </c>
      <c r="C40" s="22">
        <v>18625.000000000029</v>
      </c>
      <c r="D40" s="44">
        <v>40848</v>
      </c>
      <c r="E40" s="43">
        <v>0</v>
      </c>
      <c r="F40" s="43" t="s">
        <v>65</v>
      </c>
      <c r="G40" s="43">
        <v>163</v>
      </c>
      <c r="H40" s="43" t="s">
        <v>66</v>
      </c>
      <c r="I40" s="43">
        <v>18625</v>
      </c>
      <c r="J40" s="43" t="s">
        <v>67</v>
      </c>
      <c r="K40" s="43" t="s">
        <v>68</v>
      </c>
      <c r="L40" s="43" t="s">
        <v>21</v>
      </c>
      <c r="M40" s="43" t="s">
        <v>23</v>
      </c>
      <c r="N40" s="42">
        <f t="shared" si="0"/>
        <v>0</v>
      </c>
    </row>
    <row r="41" spans="1:14" x14ac:dyDescent="0.25">
      <c r="A41" s="19">
        <v>40849</v>
      </c>
      <c r="B41" s="20" t="s">
        <v>23</v>
      </c>
      <c r="C41" s="23">
        <v>-5249.9999999999773</v>
      </c>
      <c r="D41" s="44">
        <v>40849</v>
      </c>
      <c r="E41" s="43">
        <v>0</v>
      </c>
      <c r="F41" s="43" t="s">
        <v>65</v>
      </c>
      <c r="G41" s="43">
        <v>163</v>
      </c>
      <c r="H41" s="43" t="s">
        <v>66</v>
      </c>
      <c r="I41" s="43">
        <v>-5250</v>
      </c>
      <c r="J41" s="43" t="s">
        <v>67</v>
      </c>
      <c r="K41" s="43" t="s">
        <v>68</v>
      </c>
      <c r="L41" s="43" t="s">
        <v>21</v>
      </c>
      <c r="M41" s="43" t="s">
        <v>23</v>
      </c>
      <c r="N41" s="42">
        <f t="shared" si="0"/>
        <v>0</v>
      </c>
    </row>
    <row r="42" spans="1:14" x14ac:dyDescent="0.25">
      <c r="A42" s="17">
        <v>40850</v>
      </c>
      <c r="B42" s="18" t="s">
        <v>23</v>
      </c>
      <c r="C42" s="22">
        <v>2874.9999999999609</v>
      </c>
      <c r="D42" s="44">
        <v>40850</v>
      </c>
      <c r="E42" s="43">
        <v>0</v>
      </c>
      <c r="F42" s="43" t="s">
        <v>65</v>
      </c>
      <c r="G42" s="43">
        <v>163</v>
      </c>
      <c r="H42" s="43" t="s">
        <v>66</v>
      </c>
      <c r="I42" s="43">
        <v>2875</v>
      </c>
      <c r="J42" s="43" t="s">
        <v>67</v>
      </c>
      <c r="K42" s="43" t="s">
        <v>68</v>
      </c>
      <c r="L42" s="43" t="s">
        <v>21</v>
      </c>
      <c r="M42" s="43" t="s">
        <v>23</v>
      </c>
      <c r="N42" s="42">
        <f t="shared" si="0"/>
        <v>0</v>
      </c>
    </row>
    <row r="43" spans="1:14" x14ac:dyDescent="0.25">
      <c r="A43" s="19">
        <v>40851</v>
      </c>
      <c r="B43" s="20" t="s">
        <v>23</v>
      </c>
      <c r="C43" s="23">
        <v>-1125.0000000000148</v>
      </c>
      <c r="D43" s="44">
        <v>40851</v>
      </c>
      <c r="E43" s="43">
        <v>0</v>
      </c>
      <c r="F43" s="43" t="s">
        <v>65</v>
      </c>
      <c r="G43" s="43">
        <v>163</v>
      </c>
      <c r="H43" s="43" t="s">
        <v>66</v>
      </c>
      <c r="I43" s="43">
        <v>-1125</v>
      </c>
      <c r="J43" s="43" t="s">
        <v>67</v>
      </c>
      <c r="K43" s="43" t="s">
        <v>68</v>
      </c>
      <c r="L43" s="43" t="s">
        <v>21</v>
      </c>
      <c r="M43" s="43" t="s">
        <v>23</v>
      </c>
      <c r="N43" s="42">
        <f t="shared" si="0"/>
        <v>0</v>
      </c>
    </row>
    <row r="44" spans="1:14" x14ac:dyDescent="0.25">
      <c r="A44" s="17">
        <v>40854</v>
      </c>
      <c r="B44" s="18" t="s">
        <v>23</v>
      </c>
      <c r="C44" s="22">
        <v>2250.0000000000296</v>
      </c>
      <c r="D44" s="44">
        <v>40854</v>
      </c>
      <c r="E44" s="43">
        <v>0</v>
      </c>
      <c r="F44" s="43" t="s">
        <v>65</v>
      </c>
      <c r="G44" s="43">
        <v>163</v>
      </c>
      <c r="H44" s="43" t="s">
        <v>66</v>
      </c>
      <c r="I44" s="43">
        <v>2250</v>
      </c>
      <c r="J44" s="43" t="s">
        <v>67</v>
      </c>
      <c r="K44" s="43" t="s">
        <v>68</v>
      </c>
      <c r="L44" s="43" t="s">
        <v>21</v>
      </c>
      <c r="M44" s="43" t="s">
        <v>23</v>
      </c>
      <c r="N44" s="42">
        <f t="shared" si="0"/>
        <v>0</v>
      </c>
    </row>
    <row r="45" spans="1:14" x14ac:dyDescent="0.25">
      <c r="A45" s="19">
        <v>40855</v>
      </c>
      <c r="B45" s="20" t="s">
        <v>23</v>
      </c>
      <c r="C45" s="23">
        <v>624.99999999993122</v>
      </c>
      <c r="D45" s="44">
        <v>40855</v>
      </c>
      <c r="E45" s="43">
        <v>0</v>
      </c>
      <c r="F45" s="43" t="s">
        <v>65</v>
      </c>
      <c r="G45" s="43">
        <v>163</v>
      </c>
      <c r="H45" s="43" t="s">
        <v>66</v>
      </c>
      <c r="I45" s="43">
        <v>625</v>
      </c>
      <c r="J45" s="43" t="s">
        <v>67</v>
      </c>
      <c r="K45" s="43" t="s">
        <v>68</v>
      </c>
      <c r="L45" s="43" t="s">
        <v>21</v>
      </c>
      <c r="M45" s="43" t="s">
        <v>23</v>
      </c>
      <c r="N45" s="42">
        <f t="shared" si="0"/>
        <v>0</v>
      </c>
    </row>
    <row r="46" spans="1:14" x14ac:dyDescent="0.25">
      <c r="A46" s="17">
        <v>40856</v>
      </c>
      <c r="B46" s="18" t="s">
        <v>23</v>
      </c>
      <c r="C46" s="22">
        <v>10000.000000000009</v>
      </c>
      <c r="D46" s="44">
        <v>40856</v>
      </c>
      <c r="E46" s="43">
        <v>0</v>
      </c>
      <c r="F46" s="43" t="s">
        <v>65</v>
      </c>
      <c r="G46" s="43">
        <v>163</v>
      </c>
      <c r="H46" s="43" t="s">
        <v>66</v>
      </c>
      <c r="I46" s="43">
        <v>10000</v>
      </c>
      <c r="J46" s="43" t="s">
        <v>67</v>
      </c>
      <c r="K46" s="43" t="s">
        <v>68</v>
      </c>
      <c r="L46" s="43" t="s">
        <v>21</v>
      </c>
      <c r="M46" s="43" t="s">
        <v>23</v>
      </c>
      <c r="N46" s="42">
        <f t="shared" si="0"/>
        <v>0</v>
      </c>
    </row>
    <row r="47" spans="1:14" x14ac:dyDescent="0.25">
      <c r="A47" s="19">
        <v>40857</v>
      </c>
      <c r="B47" s="20" t="s">
        <v>23</v>
      </c>
      <c r="C47" s="23">
        <v>-4249.9999999999482</v>
      </c>
      <c r="D47" s="44">
        <v>40857</v>
      </c>
      <c r="E47" s="43">
        <v>0</v>
      </c>
      <c r="F47" s="43" t="s">
        <v>65</v>
      </c>
      <c r="G47" s="43">
        <v>163</v>
      </c>
      <c r="H47" s="43" t="s">
        <v>66</v>
      </c>
      <c r="I47" s="43">
        <v>-4250</v>
      </c>
      <c r="J47" s="43" t="s">
        <v>67</v>
      </c>
      <c r="K47" s="43" t="s">
        <v>68</v>
      </c>
      <c r="L47" s="43" t="s">
        <v>21</v>
      </c>
      <c r="M47" s="43" t="s">
        <v>23</v>
      </c>
      <c r="N47" s="42">
        <f t="shared" si="0"/>
        <v>0</v>
      </c>
    </row>
    <row r="48" spans="1:14" x14ac:dyDescent="0.25">
      <c r="A48" s="17">
        <v>40858</v>
      </c>
      <c r="B48" s="18" t="s">
        <v>23</v>
      </c>
      <c r="C48" s="22">
        <v>-4374.9999999999345</v>
      </c>
      <c r="D48" s="44">
        <v>40858</v>
      </c>
      <c r="E48" s="43">
        <v>0</v>
      </c>
      <c r="F48" s="43" t="s">
        <v>65</v>
      </c>
      <c r="G48" s="43">
        <v>163</v>
      </c>
      <c r="H48" s="43" t="s">
        <v>66</v>
      </c>
      <c r="I48" s="43">
        <v>-4375</v>
      </c>
      <c r="J48" s="43" t="s">
        <v>67</v>
      </c>
      <c r="K48" s="43" t="s">
        <v>68</v>
      </c>
      <c r="L48" s="43" t="s">
        <v>21</v>
      </c>
      <c r="M48" s="43" t="s">
        <v>23</v>
      </c>
      <c r="N48" s="42">
        <f t="shared" si="0"/>
        <v>0</v>
      </c>
    </row>
    <row r="49" spans="1:14" x14ac:dyDescent="0.25">
      <c r="A49" s="19">
        <v>40861</v>
      </c>
      <c r="B49" s="20" t="s">
        <v>24</v>
      </c>
      <c r="C49" s="23">
        <v>-19400.000000000084</v>
      </c>
      <c r="D49" s="44">
        <v>40861</v>
      </c>
      <c r="E49" s="43">
        <v>0</v>
      </c>
      <c r="F49" s="43" t="s">
        <v>69</v>
      </c>
      <c r="G49" s="43">
        <v>163</v>
      </c>
      <c r="H49" s="43" t="s">
        <v>66</v>
      </c>
      <c r="I49" s="43">
        <v>-19400</v>
      </c>
      <c r="J49" s="43" t="s">
        <v>67</v>
      </c>
      <c r="K49" s="43" t="s">
        <v>68</v>
      </c>
      <c r="L49" s="43" t="s">
        <v>21</v>
      </c>
      <c r="M49" s="43" t="s">
        <v>24</v>
      </c>
      <c r="N49" s="42">
        <f t="shared" si="0"/>
        <v>0</v>
      </c>
    </row>
    <row r="50" spans="1:14" x14ac:dyDescent="0.25">
      <c r="A50" s="17">
        <v>40819</v>
      </c>
      <c r="B50" s="18" t="s">
        <v>12</v>
      </c>
      <c r="C50" s="22">
        <v>-3249.9999999999195</v>
      </c>
      <c r="D50" s="44">
        <v>40819</v>
      </c>
      <c r="E50" s="43">
        <v>0</v>
      </c>
      <c r="F50" s="43" t="s">
        <v>65</v>
      </c>
      <c r="G50" s="43">
        <v>163</v>
      </c>
      <c r="H50" s="43" t="s">
        <v>66</v>
      </c>
      <c r="I50" s="43">
        <v>-3250</v>
      </c>
      <c r="J50" s="43" t="s">
        <v>67</v>
      </c>
      <c r="K50" s="43" t="s">
        <v>68</v>
      </c>
      <c r="L50" s="43" t="s">
        <v>11</v>
      </c>
      <c r="M50" s="43" t="s">
        <v>12</v>
      </c>
      <c r="N50" s="42">
        <f t="shared" si="0"/>
        <v>0</v>
      </c>
    </row>
    <row r="51" spans="1:14" x14ac:dyDescent="0.25">
      <c r="A51" s="19">
        <v>40820</v>
      </c>
      <c r="B51" s="20" t="s">
        <v>12</v>
      </c>
      <c r="C51" s="23">
        <v>-1499.9999999999736</v>
      </c>
      <c r="D51" s="44">
        <v>40820</v>
      </c>
      <c r="E51" s="43">
        <v>0</v>
      </c>
      <c r="F51" s="43" t="s">
        <v>65</v>
      </c>
      <c r="G51" s="43">
        <v>163</v>
      </c>
      <c r="H51" s="43" t="s">
        <v>66</v>
      </c>
      <c r="I51" s="43">
        <v>-1500</v>
      </c>
      <c r="J51" s="43" t="s">
        <v>67</v>
      </c>
      <c r="K51" s="43" t="s">
        <v>68</v>
      </c>
      <c r="L51" s="43" t="s">
        <v>11</v>
      </c>
      <c r="M51" s="43" t="s">
        <v>12</v>
      </c>
      <c r="N51" s="42">
        <f t="shared" si="0"/>
        <v>0</v>
      </c>
    </row>
    <row r="52" spans="1:14" x14ac:dyDescent="0.25">
      <c r="A52" s="17">
        <v>40821</v>
      </c>
      <c r="B52" s="18" t="s">
        <v>12</v>
      </c>
      <c r="C52" s="22">
        <v>4124.9999999999618</v>
      </c>
      <c r="D52" s="44">
        <v>40821</v>
      </c>
      <c r="E52" s="43">
        <v>0</v>
      </c>
      <c r="F52" s="43" t="s">
        <v>65</v>
      </c>
      <c r="G52" s="43">
        <v>163</v>
      </c>
      <c r="H52" s="43" t="s">
        <v>66</v>
      </c>
      <c r="I52" s="43">
        <v>4125</v>
      </c>
      <c r="J52" s="43" t="s">
        <v>67</v>
      </c>
      <c r="K52" s="43" t="s">
        <v>68</v>
      </c>
      <c r="L52" s="43" t="s">
        <v>11</v>
      </c>
      <c r="M52" s="43" t="s">
        <v>12</v>
      </c>
      <c r="N52" s="42">
        <f t="shared" si="0"/>
        <v>0</v>
      </c>
    </row>
    <row r="53" spans="1:14" x14ac:dyDescent="0.25">
      <c r="A53" s="19">
        <v>40822</v>
      </c>
      <c r="B53" s="20" t="s">
        <v>12</v>
      </c>
      <c r="C53" s="23">
        <v>10624.99999999994</v>
      </c>
      <c r="D53" s="44">
        <v>40822</v>
      </c>
      <c r="E53" s="43">
        <v>0</v>
      </c>
      <c r="F53" s="43" t="s">
        <v>65</v>
      </c>
      <c r="G53" s="43">
        <v>163</v>
      </c>
      <c r="H53" s="43" t="s">
        <v>66</v>
      </c>
      <c r="I53" s="43">
        <v>10625</v>
      </c>
      <c r="J53" s="43" t="s">
        <v>67</v>
      </c>
      <c r="K53" s="43" t="s">
        <v>68</v>
      </c>
      <c r="L53" s="43" t="s">
        <v>11</v>
      </c>
      <c r="M53" s="43" t="s">
        <v>12</v>
      </c>
      <c r="N53" s="42">
        <f t="shared" si="0"/>
        <v>0</v>
      </c>
    </row>
    <row r="54" spans="1:14" x14ac:dyDescent="0.25">
      <c r="A54" s="17">
        <v>40823</v>
      </c>
      <c r="B54" s="18" t="s">
        <v>12</v>
      </c>
      <c r="C54" s="22">
        <v>-5249.9999999999773</v>
      </c>
      <c r="D54" s="44">
        <v>40823</v>
      </c>
      <c r="E54" s="43">
        <v>0</v>
      </c>
      <c r="F54" s="43" t="s">
        <v>65</v>
      </c>
      <c r="G54" s="43">
        <v>163</v>
      </c>
      <c r="H54" s="43" t="s">
        <v>66</v>
      </c>
      <c r="I54" s="43">
        <v>-5250</v>
      </c>
      <c r="J54" s="43" t="s">
        <v>67</v>
      </c>
      <c r="K54" s="43" t="s">
        <v>68</v>
      </c>
      <c r="L54" s="43" t="s">
        <v>11</v>
      </c>
      <c r="M54" s="43" t="s">
        <v>12</v>
      </c>
      <c r="N54" s="42">
        <f t="shared" si="0"/>
        <v>0</v>
      </c>
    </row>
    <row r="55" spans="1:14" x14ac:dyDescent="0.25">
      <c r="A55" s="19">
        <v>40827</v>
      </c>
      <c r="B55" s="20" t="s">
        <v>12</v>
      </c>
      <c r="C55" s="23">
        <v>5000.0000000000045</v>
      </c>
      <c r="D55" s="44">
        <v>40827</v>
      </c>
      <c r="E55" s="43">
        <v>0</v>
      </c>
      <c r="F55" s="43" t="s">
        <v>65</v>
      </c>
      <c r="G55" s="43">
        <v>163</v>
      </c>
      <c r="H55" s="43" t="s">
        <v>66</v>
      </c>
      <c r="I55" s="43">
        <v>5000</v>
      </c>
      <c r="J55" s="43" t="s">
        <v>67</v>
      </c>
      <c r="K55" s="43" t="s">
        <v>68</v>
      </c>
      <c r="L55" s="43" t="s">
        <v>11</v>
      </c>
      <c r="M55" s="43" t="s">
        <v>12</v>
      </c>
      <c r="N55" s="42">
        <f t="shared" si="0"/>
        <v>0</v>
      </c>
    </row>
    <row r="56" spans="1:14" x14ac:dyDescent="0.25">
      <c r="A56" s="17">
        <v>40828</v>
      </c>
      <c r="B56" s="18" t="s">
        <v>12</v>
      </c>
      <c r="C56" s="22">
        <v>6875.0000000000755</v>
      </c>
      <c r="D56" s="44">
        <v>40828</v>
      </c>
      <c r="E56" s="43">
        <v>0</v>
      </c>
      <c r="F56" s="43" t="s">
        <v>65</v>
      </c>
      <c r="G56" s="43">
        <v>163</v>
      </c>
      <c r="H56" s="43" t="s">
        <v>66</v>
      </c>
      <c r="I56" s="43">
        <v>6875</v>
      </c>
      <c r="J56" s="43" t="s">
        <v>67</v>
      </c>
      <c r="K56" s="43" t="s">
        <v>68</v>
      </c>
      <c r="L56" s="43" t="s">
        <v>11</v>
      </c>
      <c r="M56" s="43" t="s">
        <v>12</v>
      </c>
      <c r="N56" s="42">
        <f t="shared" si="0"/>
        <v>0</v>
      </c>
    </row>
    <row r="57" spans="1:14" x14ac:dyDescent="0.25">
      <c r="A57" s="19">
        <v>40829</v>
      </c>
      <c r="B57" s="20" t="s">
        <v>12</v>
      </c>
      <c r="C57" s="23">
        <v>-3500.0000000000309</v>
      </c>
      <c r="D57" s="44">
        <v>40829</v>
      </c>
      <c r="E57" s="43">
        <v>0</v>
      </c>
      <c r="F57" s="43" t="s">
        <v>65</v>
      </c>
      <c r="G57" s="43">
        <v>163</v>
      </c>
      <c r="H57" s="43" t="s">
        <v>66</v>
      </c>
      <c r="I57" s="43">
        <v>-3500</v>
      </c>
      <c r="J57" s="43" t="s">
        <v>67</v>
      </c>
      <c r="K57" s="43" t="s">
        <v>68</v>
      </c>
      <c r="L57" s="43" t="s">
        <v>11</v>
      </c>
      <c r="M57" s="43" t="s">
        <v>12</v>
      </c>
      <c r="N57" s="42">
        <f t="shared" si="0"/>
        <v>0</v>
      </c>
    </row>
    <row r="58" spans="1:14" x14ac:dyDescent="0.25">
      <c r="A58" s="17">
        <v>40830</v>
      </c>
      <c r="B58" s="18" t="s">
        <v>12</v>
      </c>
      <c r="C58" s="22">
        <v>4624.9999999999072</v>
      </c>
      <c r="D58" s="44">
        <v>40830</v>
      </c>
      <c r="E58" s="43">
        <v>0</v>
      </c>
      <c r="F58" s="43" t="s">
        <v>65</v>
      </c>
      <c r="G58" s="43">
        <v>163</v>
      </c>
      <c r="H58" s="43" t="s">
        <v>66</v>
      </c>
      <c r="I58" s="43">
        <v>4625</v>
      </c>
      <c r="J58" s="43" t="s">
        <v>67</v>
      </c>
      <c r="K58" s="43" t="s">
        <v>68</v>
      </c>
      <c r="L58" s="43" t="s">
        <v>11</v>
      </c>
      <c r="M58" s="43" t="s">
        <v>12</v>
      </c>
      <c r="N58" s="42">
        <f t="shared" si="0"/>
        <v>0</v>
      </c>
    </row>
    <row r="59" spans="1:14" x14ac:dyDescent="0.25">
      <c r="A59" s="19">
        <v>40833</v>
      </c>
      <c r="B59" s="20" t="s">
        <v>12</v>
      </c>
      <c r="C59" s="23">
        <v>-3749.9999999998645</v>
      </c>
      <c r="D59" s="44">
        <v>40833</v>
      </c>
      <c r="E59" s="43">
        <v>0</v>
      </c>
      <c r="F59" s="43" t="s">
        <v>65</v>
      </c>
      <c r="G59" s="43">
        <v>163</v>
      </c>
      <c r="H59" s="43" t="s">
        <v>66</v>
      </c>
      <c r="I59" s="43">
        <v>-3750</v>
      </c>
      <c r="J59" s="43" t="s">
        <v>67</v>
      </c>
      <c r="K59" s="43" t="s">
        <v>68</v>
      </c>
      <c r="L59" s="43" t="s">
        <v>11</v>
      </c>
      <c r="M59" s="43" t="s">
        <v>12</v>
      </c>
      <c r="N59" s="42">
        <f t="shared" si="0"/>
        <v>0</v>
      </c>
    </row>
    <row r="60" spans="1:14" x14ac:dyDescent="0.25">
      <c r="A60" s="17">
        <v>40835</v>
      </c>
      <c r="B60" s="18" t="s">
        <v>12</v>
      </c>
      <c r="C60" s="22">
        <v>-1411.6492708399892</v>
      </c>
      <c r="D60" s="44">
        <v>40835</v>
      </c>
      <c r="E60" s="43">
        <v>0</v>
      </c>
      <c r="F60" s="43" t="s">
        <v>65</v>
      </c>
      <c r="G60" s="43">
        <v>163</v>
      </c>
      <c r="H60" s="43" t="s">
        <v>66</v>
      </c>
      <c r="I60" s="43">
        <v>-1411.6492708395201</v>
      </c>
      <c r="J60" s="43" t="s">
        <v>67</v>
      </c>
      <c r="K60" s="43" t="s">
        <v>68</v>
      </c>
      <c r="L60" s="43" t="s">
        <v>11</v>
      </c>
      <c r="M60" s="43" t="s">
        <v>12</v>
      </c>
      <c r="N60" s="42">
        <f t="shared" si="0"/>
        <v>0</v>
      </c>
    </row>
    <row r="61" spans="1:14" x14ac:dyDescent="0.25">
      <c r="A61" s="19">
        <v>40833</v>
      </c>
      <c r="B61" s="20" t="s">
        <v>13</v>
      </c>
      <c r="C61" s="23">
        <v>62124.999999999956</v>
      </c>
      <c r="D61" s="44">
        <v>40833</v>
      </c>
      <c r="E61" s="43">
        <v>0</v>
      </c>
      <c r="F61" s="43" t="s">
        <v>65</v>
      </c>
      <c r="G61" s="43">
        <v>163</v>
      </c>
      <c r="H61" s="43" t="s">
        <v>66</v>
      </c>
      <c r="I61" s="43">
        <v>62125</v>
      </c>
      <c r="J61" s="43" t="s">
        <v>67</v>
      </c>
      <c r="K61" s="43" t="s">
        <v>68</v>
      </c>
      <c r="L61" s="43" t="s">
        <v>11</v>
      </c>
      <c r="M61" s="43" t="s">
        <v>13</v>
      </c>
      <c r="N61" s="42">
        <f t="shared" si="0"/>
        <v>0</v>
      </c>
    </row>
    <row r="62" spans="1:14" x14ac:dyDescent="0.25">
      <c r="A62" s="17">
        <v>40835</v>
      </c>
      <c r="B62" s="18" t="s">
        <v>13</v>
      </c>
      <c r="C62" s="22">
        <v>1411.6492708399892</v>
      </c>
      <c r="D62" s="44">
        <v>40835</v>
      </c>
      <c r="E62" s="43">
        <v>0</v>
      </c>
      <c r="F62" s="43" t="s">
        <v>65</v>
      </c>
      <c r="G62" s="43">
        <v>163</v>
      </c>
      <c r="H62" s="43" t="s">
        <v>66</v>
      </c>
      <c r="I62" s="43">
        <v>1411.6492708395201</v>
      </c>
      <c r="J62" s="43" t="s">
        <v>67</v>
      </c>
      <c r="K62" s="43" t="s">
        <v>68</v>
      </c>
      <c r="L62" s="43" t="s">
        <v>11</v>
      </c>
      <c r="M62" s="43" t="s">
        <v>13</v>
      </c>
      <c r="N62" s="42">
        <f t="shared" si="0"/>
        <v>0</v>
      </c>
    </row>
    <row r="63" spans="1:14" x14ac:dyDescent="0.25">
      <c r="A63" s="19">
        <v>40819</v>
      </c>
      <c r="B63" s="20" t="s">
        <v>33</v>
      </c>
      <c r="C63" s="23">
        <v>-374.99999999995867</v>
      </c>
      <c r="D63" s="44">
        <v>40819</v>
      </c>
      <c r="E63" s="43">
        <v>0</v>
      </c>
      <c r="F63" s="43" t="s">
        <v>65</v>
      </c>
      <c r="G63" s="43">
        <v>163</v>
      </c>
      <c r="H63" s="43" t="s">
        <v>66</v>
      </c>
      <c r="I63" s="43">
        <v>-375</v>
      </c>
      <c r="J63" s="43" t="s">
        <v>67</v>
      </c>
      <c r="K63" s="43" t="s">
        <v>68</v>
      </c>
      <c r="L63" s="43" t="s">
        <v>32</v>
      </c>
      <c r="M63" s="43" t="s">
        <v>33</v>
      </c>
      <c r="N63" s="42">
        <f t="shared" si="0"/>
        <v>0</v>
      </c>
    </row>
    <row r="64" spans="1:14" x14ac:dyDescent="0.25">
      <c r="A64" s="17">
        <v>40820</v>
      </c>
      <c r="B64" s="18" t="s">
        <v>33</v>
      </c>
      <c r="C64" s="22">
        <v>-1499.9999999999736</v>
      </c>
      <c r="D64" s="44">
        <v>40820</v>
      </c>
      <c r="E64" s="43">
        <v>0</v>
      </c>
      <c r="F64" s="43" t="s">
        <v>65</v>
      </c>
      <c r="G64" s="43">
        <v>163</v>
      </c>
      <c r="H64" s="43" t="s">
        <v>66</v>
      </c>
      <c r="I64" s="43">
        <v>-1500</v>
      </c>
      <c r="J64" s="43" t="s">
        <v>67</v>
      </c>
      <c r="K64" s="43" t="s">
        <v>68</v>
      </c>
      <c r="L64" s="43" t="s">
        <v>32</v>
      </c>
      <c r="M64" s="43" t="s">
        <v>33</v>
      </c>
      <c r="N64" s="42">
        <f t="shared" si="0"/>
        <v>0</v>
      </c>
    </row>
    <row r="65" spans="1:14" x14ac:dyDescent="0.25">
      <c r="A65" s="19">
        <v>40821</v>
      </c>
      <c r="B65" s="20" t="s">
        <v>33</v>
      </c>
      <c r="C65" s="23">
        <v>4124.9999999999618</v>
      </c>
      <c r="D65" s="44">
        <v>40821</v>
      </c>
      <c r="E65" s="43">
        <v>0</v>
      </c>
      <c r="F65" s="43" t="s">
        <v>65</v>
      </c>
      <c r="G65" s="43">
        <v>163</v>
      </c>
      <c r="H65" s="43" t="s">
        <v>66</v>
      </c>
      <c r="I65" s="43">
        <v>4125</v>
      </c>
      <c r="J65" s="43" t="s">
        <v>67</v>
      </c>
      <c r="K65" s="43" t="s">
        <v>68</v>
      </c>
      <c r="L65" s="43" t="s">
        <v>32</v>
      </c>
      <c r="M65" s="43" t="s">
        <v>33</v>
      </c>
      <c r="N65" s="42">
        <f t="shared" si="0"/>
        <v>0</v>
      </c>
    </row>
    <row r="66" spans="1:14" x14ac:dyDescent="0.25">
      <c r="A66" s="17">
        <v>40822</v>
      </c>
      <c r="B66" s="18" t="s">
        <v>33</v>
      </c>
      <c r="C66" s="22">
        <v>10625.000000000078</v>
      </c>
      <c r="D66" s="44">
        <v>40822</v>
      </c>
      <c r="E66" s="43">
        <v>0</v>
      </c>
      <c r="F66" s="43" t="s">
        <v>65</v>
      </c>
      <c r="G66" s="43">
        <v>163</v>
      </c>
      <c r="H66" s="43" t="s">
        <v>66</v>
      </c>
      <c r="I66" s="43">
        <v>10625</v>
      </c>
      <c r="J66" s="43" t="s">
        <v>67</v>
      </c>
      <c r="K66" s="43" t="s">
        <v>68</v>
      </c>
      <c r="L66" s="43" t="s">
        <v>32</v>
      </c>
      <c r="M66" s="43" t="s">
        <v>33</v>
      </c>
      <c r="N66" s="42">
        <f t="shared" si="0"/>
        <v>0</v>
      </c>
    </row>
    <row r="67" spans="1:14" x14ac:dyDescent="0.25">
      <c r="A67" s="19">
        <v>40823</v>
      </c>
      <c r="B67" s="20" t="s">
        <v>33</v>
      </c>
      <c r="C67" s="23">
        <v>-5250.0000000001155</v>
      </c>
      <c r="D67" s="44">
        <v>40823</v>
      </c>
      <c r="E67" s="43">
        <v>0</v>
      </c>
      <c r="F67" s="43" t="s">
        <v>65</v>
      </c>
      <c r="G67" s="43">
        <v>163</v>
      </c>
      <c r="H67" s="43" t="s">
        <v>66</v>
      </c>
      <c r="I67" s="43">
        <v>-5250</v>
      </c>
      <c r="J67" s="43" t="s">
        <v>67</v>
      </c>
      <c r="K67" s="43" t="s">
        <v>68</v>
      </c>
      <c r="L67" s="43" t="s">
        <v>32</v>
      </c>
      <c r="M67" s="43" t="s">
        <v>33</v>
      </c>
      <c r="N67" s="42">
        <f t="shared" ref="N67:N130" si="1">ROUND(C67/I67-1,8)</f>
        <v>0</v>
      </c>
    </row>
    <row r="68" spans="1:14" x14ac:dyDescent="0.25">
      <c r="A68" s="17">
        <v>40827</v>
      </c>
      <c r="B68" s="18" t="s">
        <v>33</v>
      </c>
      <c r="C68" s="22">
        <v>5000.0000000000045</v>
      </c>
      <c r="D68" s="44">
        <v>40827</v>
      </c>
      <c r="E68" s="43">
        <v>0</v>
      </c>
      <c r="F68" s="43" t="s">
        <v>65</v>
      </c>
      <c r="G68" s="43">
        <v>163</v>
      </c>
      <c r="H68" s="43" t="s">
        <v>66</v>
      </c>
      <c r="I68" s="43">
        <v>5000</v>
      </c>
      <c r="J68" s="43" t="s">
        <v>67</v>
      </c>
      <c r="K68" s="43" t="s">
        <v>68</v>
      </c>
      <c r="L68" s="43" t="s">
        <v>32</v>
      </c>
      <c r="M68" s="43" t="s">
        <v>33</v>
      </c>
      <c r="N68" s="42">
        <f t="shared" si="1"/>
        <v>0</v>
      </c>
    </row>
    <row r="69" spans="1:14" x14ac:dyDescent="0.25">
      <c r="A69" s="19">
        <v>40828</v>
      </c>
      <c r="B69" s="20" t="s">
        <v>33</v>
      </c>
      <c r="C69" s="23">
        <v>6875.0000000000755</v>
      </c>
      <c r="D69" s="44">
        <v>40828</v>
      </c>
      <c r="E69" s="43">
        <v>0</v>
      </c>
      <c r="F69" s="43" t="s">
        <v>65</v>
      </c>
      <c r="G69" s="43">
        <v>163</v>
      </c>
      <c r="H69" s="43" t="s">
        <v>66</v>
      </c>
      <c r="I69" s="43">
        <v>6875</v>
      </c>
      <c r="J69" s="43" t="s">
        <v>67</v>
      </c>
      <c r="K69" s="43" t="s">
        <v>68</v>
      </c>
      <c r="L69" s="43" t="s">
        <v>32</v>
      </c>
      <c r="M69" s="43" t="s">
        <v>33</v>
      </c>
      <c r="N69" s="42">
        <f t="shared" si="1"/>
        <v>0</v>
      </c>
    </row>
    <row r="70" spans="1:14" x14ac:dyDescent="0.25">
      <c r="A70" s="17">
        <v>40829</v>
      </c>
      <c r="B70" s="18" t="s">
        <v>33</v>
      </c>
      <c r="C70" s="22">
        <v>-3500.0000000000309</v>
      </c>
      <c r="D70" s="44">
        <v>40829</v>
      </c>
      <c r="E70" s="43">
        <v>0</v>
      </c>
      <c r="F70" s="43" t="s">
        <v>65</v>
      </c>
      <c r="G70" s="43">
        <v>163</v>
      </c>
      <c r="H70" s="43" t="s">
        <v>66</v>
      </c>
      <c r="I70" s="43">
        <v>-3500</v>
      </c>
      <c r="J70" s="43" t="s">
        <v>67</v>
      </c>
      <c r="K70" s="43" t="s">
        <v>68</v>
      </c>
      <c r="L70" s="43" t="s">
        <v>32</v>
      </c>
      <c r="M70" s="43" t="s">
        <v>33</v>
      </c>
      <c r="N70" s="42">
        <f t="shared" si="1"/>
        <v>0</v>
      </c>
    </row>
    <row r="71" spans="1:14" x14ac:dyDescent="0.25">
      <c r="A71" s="19">
        <v>40830</v>
      </c>
      <c r="B71" s="20" t="s">
        <v>33</v>
      </c>
      <c r="C71" s="23">
        <v>4625.0000000000455</v>
      </c>
      <c r="D71" s="44">
        <v>40830</v>
      </c>
      <c r="E71" s="43">
        <v>0</v>
      </c>
      <c r="F71" s="43" t="s">
        <v>65</v>
      </c>
      <c r="G71" s="43">
        <v>163</v>
      </c>
      <c r="H71" s="43" t="s">
        <v>66</v>
      </c>
      <c r="I71" s="43">
        <v>4625</v>
      </c>
      <c r="J71" s="43" t="s">
        <v>67</v>
      </c>
      <c r="K71" s="43" t="s">
        <v>68</v>
      </c>
      <c r="L71" s="43" t="s">
        <v>32</v>
      </c>
      <c r="M71" s="43" t="s">
        <v>33</v>
      </c>
      <c r="N71" s="42">
        <f t="shared" si="1"/>
        <v>0</v>
      </c>
    </row>
    <row r="72" spans="1:14" x14ac:dyDescent="0.25">
      <c r="A72" s="17">
        <v>40833</v>
      </c>
      <c r="B72" s="18" t="s">
        <v>33</v>
      </c>
      <c r="C72" s="22">
        <v>-3750.0000000000032</v>
      </c>
      <c r="D72" s="44">
        <v>40833</v>
      </c>
      <c r="E72" s="43">
        <v>0</v>
      </c>
      <c r="F72" s="43" t="s">
        <v>65</v>
      </c>
      <c r="G72" s="43">
        <v>163</v>
      </c>
      <c r="H72" s="43" t="s">
        <v>66</v>
      </c>
      <c r="I72" s="43">
        <v>-3750</v>
      </c>
      <c r="J72" s="43" t="s">
        <v>67</v>
      </c>
      <c r="K72" s="43" t="s">
        <v>68</v>
      </c>
      <c r="L72" s="43" t="s">
        <v>32</v>
      </c>
      <c r="M72" s="43" t="s">
        <v>33</v>
      </c>
      <c r="N72" s="42">
        <f t="shared" si="1"/>
        <v>0</v>
      </c>
    </row>
    <row r="73" spans="1:14" x14ac:dyDescent="0.25">
      <c r="A73" s="19">
        <v>40834</v>
      </c>
      <c r="B73" s="20" t="s">
        <v>33</v>
      </c>
      <c r="C73" s="23">
        <v>-2375.0000000000159</v>
      </c>
      <c r="D73" s="44">
        <v>40834</v>
      </c>
      <c r="E73" s="43">
        <v>0</v>
      </c>
      <c r="F73" s="43" t="s">
        <v>65</v>
      </c>
      <c r="G73" s="43">
        <v>163</v>
      </c>
      <c r="H73" s="43" t="s">
        <v>66</v>
      </c>
      <c r="I73" s="43">
        <v>-2375</v>
      </c>
      <c r="J73" s="43" t="s">
        <v>67</v>
      </c>
      <c r="K73" s="43" t="s">
        <v>68</v>
      </c>
      <c r="L73" s="43" t="s">
        <v>32</v>
      </c>
      <c r="M73" s="43" t="s">
        <v>33</v>
      </c>
      <c r="N73" s="42">
        <f t="shared" si="1"/>
        <v>0</v>
      </c>
    </row>
    <row r="74" spans="1:14" x14ac:dyDescent="0.25">
      <c r="A74" s="17">
        <v>40835</v>
      </c>
      <c r="B74" s="18" t="s">
        <v>33</v>
      </c>
      <c r="C74" s="22">
        <v>1000.0000000000286</v>
      </c>
      <c r="D74" s="44">
        <v>40835</v>
      </c>
      <c r="E74" s="43">
        <v>0</v>
      </c>
      <c r="F74" s="43" t="s">
        <v>65</v>
      </c>
      <c r="G74" s="43">
        <v>163</v>
      </c>
      <c r="H74" s="43" t="s">
        <v>66</v>
      </c>
      <c r="I74" s="43">
        <v>1000</v>
      </c>
      <c r="J74" s="43" t="s">
        <v>67</v>
      </c>
      <c r="K74" s="43" t="s">
        <v>68</v>
      </c>
      <c r="L74" s="43" t="s">
        <v>32</v>
      </c>
      <c r="M74" s="43" t="s">
        <v>33</v>
      </c>
      <c r="N74" s="42">
        <f t="shared" si="1"/>
        <v>0</v>
      </c>
    </row>
    <row r="75" spans="1:14" x14ac:dyDescent="0.25">
      <c r="A75" s="19">
        <v>40837</v>
      </c>
      <c r="B75" s="20" t="s">
        <v>33</v>
      </c>
      <c r="C75" s="23">
        <v>-1250.0000000000011</v>
      </c>
      <c r="D75" s="44">
        <v>40837</v>
      </c>
      <c r="E75" s="43">
        <v>0</v>
      </c>
      <c r="F75" s="43" t="s">
        <v>65</v>
      </c>
      <c r="G75" s="43">
        <v>163</v>
      </c>
      <c r="H75" s="43" t="s">
        <v>66</v>
      </c>
      <c r="I75" s="43">
        <v>-1250</v>
      </c>
      <c r="J75" s="43" t="s">
        <v>67</v>
      </c>
      <c r="K75" s="43" t="s">
        <v>68</v>
      </c>
      <c r="L75" s="43" t="s">
        <v>32</v>
      </c>
      <c r="M75" s="43" t="s">
        <v>33</v>
      </c>
      <c r="N75" s="42">
        <f t="shared" si="1"/>
        <v>0</v>
      </c>
    </row>
    <row r="76" spans="1:14" x14ac:dyDescent="0.25">
      <c r="A76" s="17">
        <v>40840</v>
      </c>
      <c r="B76" s="18" t="s">
        <v>33</v>
      </c>
      <c r="C76" s="22">
        <v>-2624.9999999999886</v>
      </c>
      <c r="D76" s="44">
        <v>40840</v>
      </c>
      <c r="E76" s="43">
        <v>0</v>
      </c>
      <c r="F76" s="43" t="s">
        <v>65</v>
      </c>
      <c r="G76" s="43">
        <v>163</v>
      </c>
      <c r="H76" s="43" t="s">
        <v>66</v>
      </c>
      <c r="I76" s="43">
        <v>-2625</v>
      </c>
      <c r="J76" s="43" t="s">
        <v>67</v>
      </c>
      <c r="K76" s="43" t="s">
        <v>68</v>
      </c>
      <c r="L76" s="43" t="s">
        <v>32</v>
      </c>
      <c r="M76" s="43" t="s">
        <v>33</v>
      </c>
      <c r="N76" s="42">
        <f t="shared" si="1"/>
        <v>0</v>
      </c>
    </row>
    <row r="77" spans="1:14" x14ac:dyDescent="0.25">
      <c r="A77" s="19">
        <v>40841</v>
      </c>
      <c r="B77" s="20" t="s">
        <v>33</v>
      </c>
      <c r="C77" s="23">
        <v>249.99999999997246</v>
      </c>
      <c r="D77" s="44">
        <v>40841</v>
      </c>
      <c r="E77" s="43">
        <v>0</v>
      </c>
      <c r="F77" s="43" t="s">
        <v>65</v>
      </c>
      <c r="G77" s="43">
        <v>163</v>
      </c>
      <c r="H77" s="43" t="s">
        <v>66</v>
      </c>
      <c r="I77" s="43">
        <v>250</v>
      </c>
      <c r="J77" s="43" t="s">
        <v>67</v>
      </c>
      <c r="K77" s="43" t="s">
        <v>68</v>
      </c>
      <c r="L77" s="43" t="s">
        <v>32</v>
      </c>
      <c r="M77" s="43" t="s">
        <v>33</v>
      </c>
      <c r="N77" s="42">
        <f t="shared" si="1"/>
        <v>0</v>
      </c>
    </row>
    <row r="78" spans="1:14" x14ac:dyDescent="0.25">
      <c r="A78" s="17">
        <v>40842</v>
      </c>
      <c r="B78" s="18" t="s">
        <v>33</v>
      </c>
      <c r="C78" s="22">
        <v>1999.9999999999186</v>
      </c>
      <c r="D78" s="44">
        <v>40842</v>
      </c>
      <c r="E78" s="43">
        <v>0</v>
      </c>
      <c r="F78" s="43" t="s">
        <v>65</v>
      </c>
      <c r="G78" s="43">
        <v>163</v>
      </c>
      <c r="H78" s="43" t="s">
        <v>66</v>
      </c>
      <c r="I78" s="43">
        <v>2000</v>
      </c>
      <c r="J78" s="43" t="s">
        <v>67</v>
      </c>
      <c r="K78" s="43" t="s">
        <v>68</v>
      </c>
      <c r="L78" s="43" t="s">
        <v>32</v>
      </c>
      <c r="M78" s="43" t="s">
        <v>33</v>
      </c>
      <c r="N78" s="42">
        <f t="shared" si="1"/>
        <v>0</v>
      </c>
    </row>
    <row r="79" spans="1:14" x14ac:dyDescent="0.25">
      <c r="A79" s="19">
        <v>40843</v>
      </c>
      <c r="B79" s="20" t="s">
        <v>33</v>
      </c>
      <c r="C79" s="23">
        <v>10500.000000000093</v>
      </c>
      <c r="D79" s="44">
        <v>40843</v>
      </c>
      <c r="E79" s="43">
        <v>0</v>
      </c>
      <c r="F79" s="43" t="s">
        <v>65</v>
      </c>
      <c r="G79" s="43">
        <v>163</v>
      </c>
      <c r="H79" s="43" t="s">
        <v>66</v>
      </c>
      <c r="I79" s="43">
        <v>10500</v>
      </c>
      <c r="J79" s="43" t="s">
        <v>67</v>
      </c>
      <c r="K79" s="43" t="s">
        <v>68</v>
      </c>
      <c r="L79" s="43" t="s">
        <v>32</v>
      </c>
      <c r="M79" s="43" t="s">
        <v>33</v>
      </c>
      <c r="N79" s="42">
        <f t="shared" si="1"/>
        <v>0</v>
      </c>
    </row>
    <row r="80" spans="1:14" x14ac:dyDescent="0.25">
      <c r="A80" s="17">
        <v>40844</v>
      </c>
      <c r="B80" s="18" t="s">
        <v>33</v>
      </c>
      <c r="C80" s="22">
        <v>-375.00000000009749</v>
      </c>
      <c r="D80" s="44">
        <v>40844</v>
      </c>
      <c r="E80" s="43">
        <v>0</v>
      </c>
      <c r="F80" s="43" t="s">
        <v>65</v>
      </c>
      <c r="G80" s="43">
        <v>163</v>
      </c>
      <c r="H80" s="43" t="s">
        <v>66</v>
      </c>
      <c r="I80" s="43">
        <v>-375</v>
      </c>
      <c r="J80" s="43" t="s">
        <v>67</v>
      </c>
      <c r="K80" s="43" t="s">
        <v>68</v>
      </c>
      <c r="L80" s="43" t="s">
        <v>32</v>
      </c>
      <c r="M80" s="43" t="s">
        <v>33</v>
      </c>
      <c r="N80" s="42">
        <f t="shared" si="1"/>
        <v>0</v>
      </c>
    </row>
    <row r="81" spans="1:14" x14ac:dyDescent="0.25">
      <c r="A81" s="19">
        <v>40847</v>
      </c>
      <c r="B81" s="20" t="s">
        <v>33</v>
      </c>
      <c r="C81" s="23">
        <v>-8624.9999999998836</v>
      </c>
      <c r="D81" s="44">
        <v>40847</v>
      </c>
      <c r="E81" s="43">
        <v>0</v>
      </c>
      <c r="F81" s="43" t="s">
        <v>65</v>
      </c>
      <c r="G81" s="43">
        <v>163</v>
      </c>
      <c r="H81" s="43" t="s">
        <v>66</v>
      </c>
      <c r="I81" s="43">
        <v>-8625</v>
      </c>
      <c r="J81" s="43" t="s">
        <v>67</v>
      </c>
      <c r="K81" s="43" t="s">
        <v>68</v>
      </c>
      <c r="L81" s="43" t="s">
        <v>32</v>
      </c>
      <c r="M81" s="43" t="s">
        <v>33</v>
      </c>
      <c r="N81" s="42">
        <f t="shared" si="1"/>
        <v>0</v>
      </c>
    </row>
    <row r="82" spans="1:14" x14ac:dyDescent="0.25">
      <c r="A82" s="17">
        <v>40848</v>
      </c>
      <c r="B82" s="18" t="s">
        <v>33</v>
      </c>
      <c r="C82" s="22">
        <v>-18625.000000000029</v>
      </c>
      <c r="D82" s="44">
        <v>40848</v>
      </c>
      <c r="E82" s="43">
        <v>0</v>
      </c>
      <c r="F82" s="43" t="s">
        <v>65</v>
      </c>
      <c r="G82" s="43">
        <v>163</v>
      </c>
      <c r="H82" s="43" t="s">
        <v>66</v>
      </c>
      <c r="I82" s="43">
        <v>-18625</v>
      </c>
      <c r="J82" s="43" t="s">
        <v>67</v>
      </c>
      <c r="K82" s="43" t="s">
        <v>68</v>
      </c>
      <c r="L82" s="43" t="s">
        <v>32</v>
      </c>
      <c r="M82" s="43" t="s">
        <v>33</v>
      </c>
      <c r="N82" s="42">
        <f t="shared" si="1"/>
        <v>0</v>
      </c>
    </row>
    <row r="83" spans="1:14" x14ac:dyDescent="0.25">
      <c r="A83" s="19">
        <v>40849</v>
      </c>
      <c r="B83" s="20" t="s">
        <v>33</v>
      </c>
      <c r="C83" s="23">
        <v>5249.9999999999773</v>
      </c>
      <c r="D83" s="44">
        <v>40849</v>
      </c>
      <c r="E83" s="43">
        <v>0</v>
      </c>
      <c r="F83" s="43" t="s">
        <v>65</v>
      </c>
      <c r="G83" s="43">
        <v>163</v>
      </c>
      <c r="H83" s="43" t="s">
        <v>66</v>
      </c>
      <c r="I83" s="43">
        <v>5250</v>
      </c>
      <c r="J83" s="43" t="s">
        <v>67</v>
      </c>
      <c r="K83" s="43" t="s">
        <v>68</v>
      </c>
      <c r="L83" s="43" t="s">
        <v>32</v>
      </c>
      <c r="M83" s="43" t="s">
        <v>33</v>
      </c>
      <c r="N83" s="42">
        <f t="shared" si="1"/>
        <v>0</v>
      </c>
    </row>
    <row r="84" spans="1:14" x14ac:dyDescent="0.25">
      <c r="A84" s="17">
        <v>40850</v>
      </c>
      <c r="B84" s="18" t="s">
        <v>33</v>
      </c>
      <c r="C84" s="22">
        <v>-2874.9999999999609</v>
      </c>
      <c r="D84" s="44">
        <v>40850</v>
      </c>
      <c r="E84" s="43">
        <v>0</v>
      </c>
      <c r="F84" s="43" t="s">
        <v>65</v>
      </c>
      <c r="G84" s="43">
        <v>163</v>
      </c>
      <c r="H84" s="43" t="s">
        <v>66</v>
      </c>
      <c r="I84" s="43">
        <v>-2875</v>
      </c>
      <c r="J84" s="43" t="s">
        <v>67</v>
      </c>
      <c r="K84" s="43" t="s">
        <v>68</v>
      </c>
      <c r="L84" s="43" t="s">
        <v>32</v>
      </c>
      <c r="M84" s="43" t="s">
        <v>33</v>
      </c>
      <c r="N84" s="42">
        <f t="shared" si="1"/>
        <v>0</v>
      </c>
    </row>
    <row r="85" spans="1:14" x14ac:dyDescent="0.25">
      <c r="A85" s="19">
        <v>40851</v>
      </c>
      <c r="B85" s="20" t="s">
        <v>33</v>
      </c>
      <c r="C85" s="23">
        <v>1125.0000000000148</v>
      </c>
      <c r="D85" s="44">
        <v>40851</v>
      </c>
      <c r="E85" s="43">
        <v>0</v>
      </c>
      <c r="F85" s="43" t="s">
        <v>65</v>
      </c>
      <c r="G85" s="43">
        <v>163</v>
      </c>
      <c r="H85" s="43" t="s">
        <v>66</v>
      </c>
      <c r="I85" s="43">
        <v>1125</v>
      </c>
      <c r="J85" s="43" t="s">
        <v>67</v>
      </c>
      <c r="K85" s="43" t="s">
        <v>68</v>
      </c>
      <c r="L85" s="43" t="s">
        <v>32</v>
      </c>
      <c r="M85" s="43" t="s">
        <v>33</v>
      </c>
      <c r="N85" s="42">
        <f t="shared" si="1"/>
        <v>0</v>
      </c>
    </row>
    <row r="86" spans="1:14" x14ac:dyDescent="0.25">
      <c r="A86" s="17">
        <v>40854</v>
      </c>
      <c r="B86" s="18" t="s">
        <v>33</v>
      </c>
      <c r="C86" s="22">
        <v>-2250.0000000000296</v>
      </c>
      <c r="D86" s="44">
        <v>40854</v>
      </c>
      <c r="E86" s="43">
        <v>0</v>
      </c>
      <c r="F86" s="43" t="s">
        <v>65</v>
      </c>
      <c r="G86" s="43">
        <v>163</v>
      </c>
      <c r="H86" s="43" t="s">
        <v>66</v>
      </c>
      <c r="I86" s="43">
        <v>-2250</v>
      </c>
      <c r="J86" s="43" t="s">
        <v>67</v>
      </c>
      <c r="K86" s="43" t="s">
        <v>68</v>
      </c>
      <c r="L86" s="43" t="s">
        <v>32</v>
      </c>
      <c r="M86" s="43" t="s">
        <v>33</v>
      </c>
      <c r="N86" s="42">
        <f t="shared" si="1"/>
        <v>0</v>
      </c>
    </row>
    <row r="87" spans="1:14" x14ac:dyDescent="0.25">
      <c r="A87" s="19">
        <v>40855</v>
      </c>
      <c r="B87" s="20" t="s">
        <v>33</v>
      </c>
      <c r="C87" s="23">
        <v>-625.00000000006992</v>
      </c>
      <c r="D87" s="44">
        <v>40855</v>
      </c>
      <c r="E87" s="43">
        <v>0</v>
      </c>
      <c r="F87" s="43" t="s">
        <v>65</v>
      </c>
      <c r="G87" s="43">
        <v>163</v>
      </c>
      <c r="H87" s="43" t="s">
        <v>66</v>
      </c>
      <c r="I87" s="43">
        <v>-625</v>
      </c>
      <c r="J87" s="43" t="s">
        <v>67</v>
      </c>
      <c r="K87" s="43" t="s">
        <v>68</v>
      </c>
      <c r="L87" s="43" t="s">
        <v>32</v>
      </c>
      <c r="M87" s="43" t="s">
        <v>33</v>
      </c>
      <c r="N87" s="42">
        <f t="shared" si="1"/>
        <v>0</v>
      </c>
    </row>
    <row r="88" spans="1:14" x14ac:dyDescent="0.25">
      <c r="A88" s="17">
        <v>40856</v>
      </c>
      <c r="B88" s="18" t="s">
        <v>33</v>
      </c>
      <c r="C88" s="22">
        <v>-10000.000000000009</v>
      </c>
      <c r="D88" s="44">
        <v>40856</v>
      </c>
      <c r="E88" s="43">
        <v>0</v>
      </c>
      <c r="F88" s="43" t="s">
        <v>65</v>
      </c>
      <c r="G88" s="43">
        <v>163</v>
      </c>
      <c r="H88" s="43" t="s">
        <v>66</v>
      </c>
      <c r="I88" s="43">
        <v>-10000</v>
      </c>
      <c r="J88" s="43" t="s">
        <v>67</v>
      </c>
      <c r="K88" s="43" t="s">
        <v>68</v>
      </c>
      <c r="L88" s="43" t="s">
        <v>32</v>
      </c>
      <c r="M88" s="43" t="s">
        <v>33</v>
      </c>
      <c r="N88" s="42">
        <f t="shared" si="1"/>
        <v>0</v>
      </c>
    </row>
    <row r="89" spans="1:14" x14ac:dyDescent="0.25">
      <c r="A89" s="19">
        <v>40857</v>
      </c>
      <c r="B89" s="20" t="s">
        <v>33</v>
      </c>
      <c r="C89" s="23">
        <v>4250.0000000000873</v>
      </c>
      <c r="D89" s="44">
        <v>40857</v>
      </c>
      <c r="E89" s="43">
        <v>0</v>
      </c>
      <c r="F89" s="43" t="s">
        <v>65</v>
      </c>
      <c r="G89" s="43">
        <v>163</v>
      </c>
      <c r="H89" s="43" t="s">
        <v>66</v>
      </c>
      <c r="I89" s="43">
        <v>4250</v>
      </c>
      <c r="J89" s="43" t="s">
        <v>67</v>
      </c>
      <c r="K89" s="43" t="s">
        <v>68</v>
      </c>
      <c r="L89" s="43" t="s">
        <v>32</v>
      </c>
      <c r="M89" s="43" t="s">
        <v>33</v>
      </c>
      <c r="N89" s="42">
        <f t="shared" si="1"/>
        <v>0</v>
      </c>
    </row>
    <row r="90" spans="1:14" x14ac:dyDescent="0.25">
      <c r="A90" s="17">
        <v>40858</v>
      </c>
      <c r="B90" s="18" t="s">
        <v>33</v>
      </c>
      <c r="C90" s="22">
        <v>4374.9999999999345</v>
      </c>
      <c r="D90" s="44">
        <v>40858</v>
      </c>
      <c r="E90" s="43">
        <v>0</v>
      </c>
      <c r="F90" s="43" t="s">
        <v>65</v>
      </c>
      <c r="G90" s="43">
        <v>163</v>
      </c>
      <c r="H90" s="43" t="s">
        <v>66</v>
      </c>
      <c r="I90" s="43">
        <v>4375</v>
      </c>
      <c r="J90" s="43" t="s">
        <v>67</v>
      </c>
      <c r="K90" s="43" t="s">
        <v>68</v>
      </c>
      <c r="L90" s="43" t="s">
        <v>32</v>
      </c>
      <c r="M90" s="43" t="s">
        <v>33</v>
      </c>
      <c r="N90" s="42">
        <f t="shared" si="1"/>
        <v>0</v>
      </c>
    </row>
    <row r="91" spans="1:14" x14ac:dyDescent="0.25">
      <c r="A91" s="19">
        <v>40833</v>
      </c>
      <c r="B91" s="20" t="s">
        <v>34</v>
      </c>
      <c r="C91" s="23">
        <v>59250</v>
      </c>
      <c r="D91" s="44">
        <v>40833</v>
      </c>
      <c r="E91" s="43">
        <v>0</v>
      </c>
      <c r="F91" s="43" t="s">
        <v>65</v>
      </c>
      <c r="G91" s="43">
        <v>163</v>
      </c>
      <c r="H91" s="43" t="s">
        <v>66</v>
      </c>
      <c r="I91" s="43">
        <v>59250</v>
      </c>
      <c r="J91" s="43" t="s">
        <v>67</v>
      </c>
      <c r="K91" s="43" t="s">
        <v>68</v>
      </c>
      <c r="L91" s="43" t="s">
        <v>32</v>
      </c>
      <c r="M91" s="43" t="s">
        <v>34</v>
      </c>
      <c r="N91" s="42">
        <f t="shared" si="1"/>
        <v>0</v>
      </c>
    </row>
    <row r="92" spans="1:14" x14ac:dyDescent="0.25">
      <c r="A92" s="17">
        <v>40834</v>
      </c>
      <c r="B92" s="18" t="s">
        <v>34</v>
      </c>
      <c r="C92" s="22">
        <v>2375.0000000000159</v>
      </c>
      <c r="D92" s="44">
        <v>40834</v>
      </c>
      <c r="E92" s="43">
        <v>0</v>
      </c>
      <c r="F92" s="43" t="s">
        <v>65</v>
      </c>
      <c r="G92" s="43">
        <v>163</v>
      </c>
      <c r="H92" s="43" t="s">
        <v>66</v>
      </c>
      <c r="I92" s="43">
        <v>2375</v>
      </c>
      <c r="J92" s="43" t="s">
        <v>67</v>
      </c>
      <c r="K92" s="43" t="s">
        <v>68</v>
      </c>
      <c r="L92" s="43" t="s">
        <v>32</v>
      </c>
      <c r="M92" s="43" t="s">
        <v>34</v>
      </c>
      <c r="N92" s="42">
        <f t="shared" si="1"/>
        <v>0</v>
      </c>
    </row>
    <row r="93" spans="1:14" x14ac:dyDescent="0.25">
      <c r="A93" s="19">
        <v>40835</v>
      </c>
      <c r="B93" s="20" t="s">
        <v>34</v>
      </c>
      <c r="C93" s="23">
        <v>-1000.0000000000286</v>
      </c>
      <c r="D93" s="44">
        <v>40835</v>
      </c>
      <c r="E93" s="43">
        <v>0</v>
      </c>
      <c r="F93" s="43" t="s">
        <v>65</v>
      </c>
      <c r="G93" s="43">
        <v>163</v>
      </c>
      <c r="H93" s="43" t="s">
        <v>66</v>
      </c>
      <c r="I93" s="43">
        <v>-1000</v>
      </c>
      <c r="J93" s="43" t="s">
        <v>67</v>
      </c>
      <c r="K93" s="43" t="s">
        <v>68</v>
      </c>
      <c r="L93" s="43" t="s">
        <v>32</v>
      </c>
      <c r="M93" s="43" t="s">
        <v>34</v>
      </c>
      <c r="N93" s="42">
        <f t="shared" si="1"/>
        <v>0</v>
      </c>
    </row>
    <row r="94" spans="1:14" x14ac:dyDescent="0.25">
      <c r="A94" s="17">
        <v>40837</v>
      </c>
      <c r="B94" s="18" t="s">
        <v>34</v>
      </c>
      <c r="C94" s="22">
        <v>1250.0000000000011</v>
      </c>
      <c r="D94" s="44">
        <v>40837</v>
      </c>
      <c r="E94" s="43">
        <v>0</v>
      </c>
      <c r="F94" s="43" t="s">
        <v>65</v>
      </c>
      <c r="G94" s="43">
        <v>163</v>
      </c>
      <c r="H94" s="43" t="s">
        <v>66</v>
      </c>
      <c r="I94" s="43">
        <v>1250</v>
      </c>
      <c r="J94" s="43" t="s">
        <v>67</v>
      </c>
      <c r="K94" s="43" t="s">
        <v>68</v>
      </c>
      <c r="L94" s="43" t="s">
        <v>32</v>
      </c>
      <c r="M94" s="43" t="s">
        <v>34</v>
      </c>
      <c r="N94" s="42">
        <f t="shared" si="1"/>
        <v>0</v>
      </c>
    </row>
    <row r="95" spans="1:14" x14ac:dyDescent="0.25">
      <c r="A95" s="19">
        <v>40840</v>
      </c>
      <c r="B95" s="20" t="s">
        <v>34</v>
      </c>
      <c r="C95" s="23">
        <v>2624.9999999999886</v>
      </c>
      <c r="D95" s="44">
        <v>40840</v>
      </c>
      <c r="E95" s="43">
        <v>0</v>
      </c>
      <c r="F95" s="43" t="s">
        <v>65</v>
      </c>
      <c r="G95" s="43">
        <v>163</v>
      </c>
      <c r="H95" s="43" t="s">
        <v>66</v>
      </c>
      <c r="I95" s="43">
        <v>2625</v>
      </c>
      <c r="J95" s="43" t="s">
        <v>67</v>
      </c>
      <c r="K95" s="43" t="s">
        <v>68</v>
      </c>
      <c r="L95" s="43" t="s">
        <v>32</v>
      </c>
      <c r="M95" s="43" t="s">
        <v>34</v>
      </c>
      <c r="N95" s="42">
        <f t="shared" si="1"/>
        <v>0</v>
      </c>
    </row>
    <row r="96" spans="1:14" x14ac:dyDescent="0.25">
      <c r="A96" s="17">
        <v>40841</v>
      </c>
      <c r="B96" s="18" t="s">
        <v>34</v>
      </c>
      <c r="C96" s="22">
        <v>-249.99999999997246</v>
      </c>
      <c r="D96" s="44">
        <v>40841</v>
      </c>
      <c r="E96" s="43">
        <v>0</v>
      </c>
      <c r="F96" s="43" t="s">
        <v>65</v>
      </c>
      <c r="G96" s="43">
        <v>163</v>
      </c>
      <c r="H96" s="43" t="s">
        <v>66</v>
      </c>
      <c r="I96" s="43">
        <v>-250</v>
      </c>
      <c r="J96" s="43" t="s">
        <v>67</v>
      </c>
      <c r="K96" s="43" t="s">
        <v>68</v>
      </c>
      <c r="L96" s="43" t="s">
        <v>32</v>
      </c>
      <c r="M96" s="43" t="s">
        <v>34</v>
      </c>
      <c r="N96" s="42">
        <f t="shared" si="1"/>
        <v>0</v>
      </c>
    </row>
    <row r="97" spans="1:14" x14ac:dyDescent="0.25">
      <c r="A97" s="19">
        <v>40842</v>
      </c>
      <c r="B97" s="20" t="s">
        <v>34</v>
      </c>
      <c r="C97" s="23">
        <v>-1999.9999999999186</v>
      </c>
      <c r="D97" s="44">
        <v>40842</v>
      </c>
      <c r="E97" s="43">
        <v>0</v>
      </c>
      <c r="F97" s="43" t="s">
        <v>65</v>
      </c>
      <c r="G97" s="43">
        <v>163</v>
      </c>
      <c r="H97" s="43" t="s">
        <v>66</v>
      </c>
      <c r="I97" s="43">
        <v>-2000</v>
      </c>
      <c r="J97" s="43" t="s">
        <v>67</v>
      </c>
      <c r="K97" s="43" t="s">
        <v>68</v>
      </c>
      <c r="L97" s="43" t="s">
        <v>32</v>
      </c>
      <c r="M97" s="43" t="s">
        <v>34</v>
      </c>
      <c r="N97" s="42">
        <f t="shared" si="1"/>
        <v>0</v>
      </c>
    </row>
    <row r="98" spans="1:14" x14ac:dyDescent="0.25">
      <c r="A98" s="17">
        <v>40843</v>
      </c>
      <c r="B98" s="18" t="s">
        <v>34</v>
      </c>
      <c r="C98" s="22">
        <v>-10500.000000000093</v>
      </c>
      <c r="D98" s="44">
        <v>40843</v>
      </c>
      <c r="E98" s="43">
        <v>0</v>
      </c>
      <c r="F98" s="43" t="s">
        <v>65</v>
      </c>
      <c r="G98" s="43">
        <v>163</v>
      </c>
      <c r="H98" s="43" t="s">
        <v>66</v>
      </c>
      <c r="I98" s="43">
        <v>-10500</v>
      </c>
      <c r="J98" s="43" t="s">
        <v>67</v>
      </c>
      <c r="K98" s="43" t="s">
        <v>68</v>
      </c>
      <c r="L98" s="43" t="s">
        <v>32</v>
      </c>
      <c r="M98" s="43" t="s">
        <v>34</v>
      </c>
      <c r="N98" s="42">
        <f t="shared" si="1"/>
        <v>0</v>
      </c>
    </row>
    <row r="99" spans="1:14" x14ac:dyDescent="0.25">
      <c r="A99" s="19">
        <v>40844</v>
      </c>
      <c r="B99" s="20" t="s">
        <v>34</v>
      </c>
      <c r="C99" s="23">
        <v>375.00000000009749</v>
      </c>
      <c r="D99" s="44">
        <v>40844</v>
      </c>
      <c r="E99" s="43">
        <v>0</v>
      </c>
      <c r="F99" s="43" t="s">
        <v>65</v>
      </c>
      <c r="G99" s="43">
        <v>163</v>
      </c>
      <c r="H99" s="43" t="s">
        <v>66</v>
      </c>
      <c r="I99" s="43">
        <v>375</v>
      </c>
      <c r="J99" s="43" t="s">
        <v>67</v>
      </c>
      <c r="K99" s="43" t="s">
        <v>68</v>
      </c>
      <c r="L99" s="43" t="s">
        <v>32</v>
      </c>
      <c r="M99" s="43" t="s">
        <v>34</v>
      </c>
      <c r="N99" s="42">
        <f t="shared" si="1"/>
        <v>0</v>
      </c>
    </row>
    <row r="100" spans="1:14" x14ac:dyDescent="0.25">
      <c r="A100" s="17">
        <v>40847</v>
      </c>
      <c r="B100" s="18" t="s">
        <v>34</v>
      </c>
      <c r="C100" s="22">
        <v>8624.9999999998836</v>
      </c>
      <c r="D100" s="44">
        <v>40847</v>
      </c>
      <c r="E100" s="43">
        <v>0</v>
      </c>
      <c r="F100" s="43" t="s">
        <v>65</v>
      </c>
      <c r="G100" s="43">
        <v>163</v>
      </c>
      <c r="H100" s="43" t="s">
        <v>66</v>
      </c>
      <c r="I100" s="43">
        <v>8625</v>
      </c>
      <c r="J100" s="43" t="s">
        <v>67</v>
      </c>
      <c r="K100" s="43" t="s">
        <v>68</v>
      </c>
      <c r="L100" s="43" t="s">
        <v>32</v>
      </c>
      <c r="M100" s="43" t="s">
        <v>34</v>
      </c>
      <c r="N100" s="42">
        <f t="shared" si="1"/>
        <v>0</v>
      </c>
    </row>
    <row r="101" spans="1:14" x14ac:dyDescent="0.25">
      <c r="A101" s="19">
        <v>40848</v>
      </c>
      <c r="B101" s="20" t="s">
        <v>34</v>
      </c>
      <c r="C101" s="23">
        <v>18625.000000000029</v>
      </c>
      <c r="D101" s="44">
        <v>40848</v>
      </c>
      <c r="E101" s="43">
        <v>0</v>
      </c>
      <c r="F101" s="43" t="s">
        <v>65</v>
      </c>
      <c r="G101" s="43">
        <v>163</v>
      </c>
      <c r="H101" s="43" t="s">
        <v>66</v>
      </c>
      <c r="I101" s="43">
        <v>18625</v>
      </c>
      <c r="J101" s="43" t="s">
        <v>67</v>
      </c>
      <c r="K101" s="43" t="s">
        <v>68</v>
      </c>
      <c r="L101" s="43" t="s">
        <v>32</v>
      </c>
      <c r="M101" s="43" t="s">
        <v>34</v>
      </c>
      <c r="N101" s="42">
        <f t="shared" si="1"/>
        <v>0</v>
      </c>
    </row>
    <row r="102" spans="1:14" x14ac:dyDescent="0.25">
      <c r="A102" s="17">
        <v>40849</v>
      </c>
      <c r="B102" s="18" t="s">
        <v>34</v>
      </c>
      <c r="C102" s="22">
        <v>-5249.9999999999773</v>
      </c>
      <c r="D102" s="44">
        <v>40849</v>
      </c>
      <c r="E102" s="43">
        <v>0</v>
      </c>
      <c r="F102" s="43" t="s">
        <v>65</v>
      </c>
      <c r="G102" s="43">
        <v>163</v>
      </c>
      <c r="H102" s="43" t="s">
        <v>66</v>
      </c>
      <c r="I102" s="43">
        <v>-5250</v>
      </c>
      <c r="J102" s="43" t="s">
        <v>67</v>
      </c>
      <c r="K102" s="43" t="s">
        <v>68</v>
      </c>
      <c r="L102" s="43" t="s">
        <v>32</v>
      </c>
      <c r="M102" s="43" t="s">
        <v>34</v>
      </c>
      <c r="N102" s="42">
        <f t="shared" si="1"/>
        <v>0</v>
      </c>
    </row>
    <row r="103" spans="1:14" x14ac:dyDescent="0.25">
      <c r="A103" s="19">
        <v>40850</v>
      </c>
      <c r="B103" s="20" t="s">
        <v>34</v>
      </c>
      <c r="C103" s="23">
        <v>2874.9999999999609</v>
      </c>
      <c r="D103" s="44">
        <v>40850</v>
      </c>
      <c r="E103" s="43">
        <v>0</v>
      </c>
      <c r="F103" s="43" t="s">
        <v>65</v>
      </c>
      <c r="G103" s="43">
        <v>163</v>
      </c>
      <c r="H103" s="43" t="s">
        <v>66</v>
      </c>
      <c r="I103" s="43">
        <v>2875</v>
      </c>
      <c r="J103" s="43" t="s">
        <v>67</v>
      </c>
      <c r="K103" s="43" t="s">
        <v>68</v>
      </c>
      <c r="L103" s="43" t="s">
        <v>32</v>
      </c>
      <c r="M103" s="43" t="s">
        <v>34</v>
      </c>
      <c r="N103" s="42">
        <f t="shared" si="1"/>
        <v>0</v>
      </c>
    </row>
    <row r="104" spans="1:14" x14ac:dyDescent="0.25">
      <c r="A104" s="17">
        <v>40851</v>
      </c>
      <c r="B104" s="18" t="s">
        <v>34</v>
      </c>
      <c r="C104" s="22">
        <v>-1125.0000000000148</v>
      </c>
      <c r="D104" s="44">
        <v>40851</v>
      </c>
      <c r="E104" s="43">
        <v>0</v>
      </c>
      <c r="F104" s="43" t="s">
        <v>65</v>
      </c>
      <c r="G104" s="43">
        <v>163</v>
      </c>
      <c r="H104" s="43" t="s">
        <v>66</v>
      </c>
      <c r="I104" s="43">
        <v>-1125</v>
      </c>
      <c r="J104" s="43" t="s">
        <v>67</v>
      </c>
      <c r="K104" s="43" t="s">
        <v>68</v>
      </c>
      <c r="L104" s="43" t="s">
        <v>32</v>
      </c>
      <c r="M104" s="43" t="s">
        <v>34</v>
      </c>
      <c r="N104" s="42">
        <f t="shared" si="1"/>
        <v>0</v>
      </c>
    </row>
    <row r="105" spans="1:14" x14ac:dyDescent="0.25">
      <c r="A105" s="19">
        <v>40854</v>
      </c>
      <c r="B105" s="20" t="s">
        <v>34</v>
      </c>
      <c r="C105" s="23">
        <v>2250.0000000000296</v>
      </c>
      <c r="D105" s="44">
        <v>40854</v>
      </c>
      <c r="E105" s="43">
        <v>0</v>
      </c>
      <c r="F105" s="43" t="s">
        <v>65</v>
      </c>
      <c r="G105" s="43">
        <v>163</v>
      </c>
      <c r="H105" s="43" t="s">
        <v>66</v>
      </c>
      <c r="I105" s="43">
        <v>2250</v>
      </c>
      <c r="J105" s="43" t="s">
        <v>67</v>
      </c>
      <c r="K105" s="43" t="s">
        <v>68</v>
      </c>
      <c r="L105" s="43" t="s">
        <v>32</v>
      </c>
      <c r="M105" s="43" t="s">
        <v>34</v>
      </c>
      <c r="N105" s="42">
        <f t="shared" si="1"/>
        <v>0</v>
      </c>
    </row>
    <row r="106" spans="1:14" x14ac:dyDescent="0.25">
      <c r="A106" s="17">
        <v>40855</v>
      </c>
      <c r="B106" s="18" t="s">
        <v>34</v>
      </c>
      <c r="C106" s="22">
        <v>625.00000000006992</v>
      </c>
      <c r="D106" s="44">
        <v>40855</v>
      </c>
      <c r="E106" s="43">
        <v>0</v>
      </c>
      <c r="F106" s="43" t="s">
        <v>65</v>
      </c>
      <c r="G106" s="43">
        <v>163</v>
      </c>
      <c r="H106" s="43" t="s">
        <v>66</v>
      </c>
      <c r="I106" s="43">
        <v>625</v>
      </c>
      <c r="J106" s="43" t="s">
        <v>67</v>
      </c>
      <c r="K106" s="43" t="s">
        <v>68</v>
      </c>
      <c r="L106" s="43" t="s">
        <v>32</v>
      </c>
      <c r="M106" s="43" t="s">
        <v>34</v>
      </c>
      <c r="N106" s="42">
        <f t="shared" si="1"/>
        <v>0</v>
      </c>
    </row>
    <row r="107" spans="1:14" x14ac:dyDescent="0.25">
      <c r="A107" s="19">
        <v>40856</v>
      </c>
      <c r="B107" s="20" t="s">
        <v>34</v>
      </c>
      <c r="C107" s="23">
        <v>10000.000000000009</v>
      </c>
      <c r="D107" s="44">
        <v>40856</v>
      </c>
      <c r="E107" s="43">
        <v>0</v>
      </c>
      <c r="F107" s="43" t="s">
        <v>65</v>
      </c>
      <c r="G107" s="43">
        <v>163</v>
      </c>
      <c r="H107" s="43" t="s">
        <v>66</v>
      </c>
      <c r="I107" s="43">
        <v>10000</v>
      </c>
      <c r="J107" s="43" t="s">
        <v>67</v>
      </c>
      <c r="K107" s="43" t="s">
        <v>68</v>
      </c>
      <c r="L107" s="43" t="s">
        <v>32</v>
      </c>
      <c r="M107" s="43" t="s">
        <v>34</v>
      </c>
      <c r="N107" s="42">
        <f t="shared" si="1"/>
        <v>0</v>
      </c>
    </row>
    <row r="108" spans="1:14" x14ac:dyDescent="0.25">
      <c r="A108" s="17">
        <v>40857</v>
      </c>
      <c r="B108" s="18" t="s">
        <v>34</v>
      </c>
      <c r="C108" s="22">
        <v>-4250.0000000000873</v>
      </c>
      <c r="D108" s="44">
        <v>40857</v>
      </c>
      <c r="E108" s="43">
        <v>0</v>
      </c>
      <c r="F108" s="43" t="s">
        <v>65</v>
      </c>
      <c r="G108" s="43">
        <v>163</v>
      </c>
      <c r="H108" s="43" t="s">
        <v>66</v>
      </c>
      <c r="I108" s="43">
        <v>-4250</v>
      </c>
      <c r="J108" s="43" t="s">
        <v>67</v>
      </c>
      <c r="K108" s="43" t="s">
        <v>68</v>
      </c>
      <c r="L108" s="43" t="s">
        <v>32</v>
      </c>
      <c r="M108" s="43" t="s">
        <v>34</v>
      </c>
      <c r="N108" s="42">
        <f t="shared" si="1"/>
        <v>0</v>
      </c>
    </row>
    <row r="109" spans="1:14" x14ac:dyDescent="0.25">
      <c r="A109" s="19">
        <v>40858</v>
      </c>
      <c r="B109" s="20" t="s">
        <v>34</v>
      </c>
      <c r="C109" s="23">
        <v>-4374.9999999999345</v>
      </c>
      <c r="D109" s="44">
        <v>40858</v>
      </c>
      <c r="E109" s="43">
        <v>0</v>
      </c>
      <c r="F109" s="43" t="s">
        <v>65</v>
      </c>
      <c r="G109" s="43">
        <v>163</v>
      </c>
      <c r="H109" s="43" t="s">
        <v>66</v>
      </c>
      <c r="I109" s="43">
        <v>-4375</v>
      </c>
      <c r="J109" s="43" t="s">
        <v>67</v>
      </c>
      <c r="K109" s="43" t="s">
        <v>68</v>
      </c>
      <c r="L109" s="43" t="s">
        <v>32</v>
      </c>
      <c r="M109" s="43" t="s">
        <v>34</v>
      </c>
      <c r="N109" s="42">
        <f t="shared" si="1"/>
        <v>0</v>
      </c>
    </row>
    <row r="110" spans="1:14" x14ac:dyDescent="0.25">
      <c r="A110" s="17">
        <v>40854</v>
      </c>
      <c r="B110" s="18" t="s">
        <v>35</v>
      </c>
      <c r="C110" s="22">
        <v>-98250</v>
      </c>
      <c r="D110" s="44">
        <v>40854</v>
      </c>
      <c r="E110" s="43">
        <v>0</v>
      </c>
      <c r="F110" s="43" t="s">
        <v>65</v>
      </c>
      <c r="G110" s="43">
        <v>163</v>
      </c>
      <c r="H110" s="43" t="s">
        <v>66</v>
      </c>
      <c r="I110" s="43">
        <v>-98250</v>
      </c>
      <c r="J110" s="43" t="s">
        <v>67</v>
      </c>
      <c r="K110" s="43" t="s">
        <v>68</v>
      </c>
      <c r="L110" s="43" t="s">
        <v>32</v>
      </c>
      <c r="M110" s="43" t="s">
        <v>35</v>
      </c>
      <c r="N110" s="42">
        <f t="shared" si="1"/>
        <v>0</v>
      </c>
    </row>
    <row r="111" spans="1:14" x14ac:dyDescent="0.25">
      <c r="A111" s="19">
        <v>40855</v>
      </c>
      <c r="B111" s="20" t="s">
        <v>35</v>
      </c>
      <c r="C111" s="23">
        <v>-625.00000000006992</v>
      </c>
      <c r="D111" s="44">
        <v>40855</v>
      </c>
      <c r="E111" s="43">
        <v>0</v>
      </c>
      <c r="F111" s="43" t="s">
        <v>65</v>
      </c>
      <c r="G111" s="43">
        <v>163</v>
      </c>
      <c r="H111" s="43" t="s">
        <v>66</v>
      </c>
      <c r="I111" s="43">
        <v>-625</v>
      </c>
      <c r="J111" s="43" t="s">
        <v>67</v>
      </c>
      <c r="K111" s="43" t="s">
        <v>68</v>
      </c>
      <c r="L111" s="43" t="s">
        <v>32</v>
      </c>
      <c r="M111" s="43" t="s">
        <v>35</v>
      </c>
      <c r="N111" s="42">
        <f t="shared" si="1"/>
        <v>0</v>
      </c>
    </row>
    <row r="112" spans="1:14" x14ac:dyDescent="0.25">
      <c r="A112" s="17">
        <v>40856</v>
      </c>
      <c r="B112" s="18" t="s">
        <v>35</v>
      </c>
      <c r="C112" s="22">
        <v>-10000.000000000009</v>
      </c>
      <c r="D112" s="44">
        <v>40856</v>
      </c>
      <c r="E112" s="43">
        <v>0</v>
      </c>
      <c r="F112" s="43" t="s">
        <v>65</v>
      </c>
      <c r="G112" s="43">
        <v>163</v>
      </c>
      <c r="H112" s="43" t="s">
        <v>66</v>
      </c>
      <c r="I112" s="43">
        <v>-10000</v>
      </c>
      <c r="J112" s="43" t="s">
        <v>67</v>
      </c>
      <c r="K112" s="43" t="s">
        <v>68</v>
      </c>
      <c r="L112" s="43" t="s">
        <v>32</v>
      </c>
      <c r="M112" s="43" t="s">
        <v>35</v>
      </c>
      <c r="N112" s="42">
        <f t="shared" si="1"/>
        <v>0</v>
      </c>
    </row>
    <row r="113" spans="1:14" x14ac:dyDescent="0.25">
      <c r="A113" s="19">
        <v>40857</v>
      </c>
      <c r="B113" s="20" t="s">
        <v>35</v>
      </c>
      <c r="C113" s="23">
        <v>4250.0000000000873</v>
      </c>
      <c r="D113" s="44">
        <v>40857</v>
      </c>
      <c r="E113" s="43">
        <v>0</v>
      </c>
      <c r="F113" s="43" t="s">
        <v>65</v>
      </c>
      <c r="G113" s="43">
        <v>163</v>
      </c>
      <c r="H113" s="43" t="s">
        <v>66</v>
      </c>
      <c r="I113" s="43">
        <v>4250</v>
      </c>
      <c r="J113" s="43" t="s">
        <v>67</v>
      </c>
      <c r="K113" s="43" t="s">
        <v>68</v>
      </c>
      <c r="L113" s="43" t="s">
        <v>32</v>
      </c>
      <c r="M113" s="43" t="s">
        <v>35</v>
      </c>
      <c r="N113" s="42">
        <f t="shared" si="1"/>
        <v>0</v>
      </c>
    </row>
    <row r="114" spans="1:14" x14ac:dyDescent="0.25">
      <c r="A114" s="17">
        <v>40858</v>
      </c>
      <c r="B114" s="18" t="s">
        <v>35</v>
      </c>
      <c r="C114" s="22">
        <v>4374.9999999999345</v>
      </c>
      <c r="D114" s="44">
        <v>40858</v>
      </c>
      <c r="E114" s="43">
        <v>0</v>
      </c>
      <c r="F114" s="43" t="s">
        <v>65</v>
      </c>
      <c r="G114" s="43">
        <v>163</v>
      </c>
      <c r="H114" s="43" t="s">
        <v>66</v>
      </c>
      <c r="I114" s="43">
        <v>4375</v>
      </c>
      <c r="J114" s="43" t="s">
        <v>67</v>
      </c>
      <c r="K114" s="43" t="s">
        <v>68</v>
      </c>
      <c r="L114" s="43" t="s">
        <v>32</v>
      </c>
      <c r="M114" s="43" t="s">
        <v>35</v>
      </c>
      <c r="N114" s="42">
        <f t="shared" si="1"/>
        <v>0</v>
      </c>
    </row>
    <row r="115" spans="1:14" x14ac:dyDescent="0.25">
      <c r="A115" s="19">
        <v>40819</v>
      </c>
      <c r="B115" s="20" t="s">
        <v>15</v>
      </c>
      <c r="C115" s="23">
        <v>-138124.99999999977</v>
      </c>
      <c r="D115" s="44">
        <v>40819</v>
      </c>
      <c r="E115" s="43">
        <v>0</v>
      </c>
      <c r="F115" s="43" t="s">
        <v>65</v>
      </c>
      <c r="G115" s="43">
        <v>163</v>
      </c>
      <c r="H115" s="43" t="s">
        <v>70</v>
      </c>
      <c r="I115" s="43">
        <v>-138125</v>
      </c>
      <c r="J115" s="43" t="s">
        <v>67</v>
      </c>
      <c r="K115" s="43" t="s">
        <v>68</v>
      </c>
      <c r="L115" s="43" t="s">
        <v>14</v>
      </c>
      <c r="M115" s="43" t="s">
        <v>15</v>
      </c>
      <c r="N115" s="42">
        <f t="shared" si="1"/>
        <v>0</v>
      </c>
    </row>
    <row r="116" spans="1:14" x14ac:dyDescent="0.25">
      <c r="A116" s="17">
        <v>40820</v>
      </c>
      <c r="B116" s="18" t="s">
        <v>15</v>
      </c>
      <c r="C116" s="22">
        <v>-15249.999999999985</v>
      </c>
      <c r="D116" s="44">
        <v>40820</v>
      </c>
      <c r="E116" s="43">
        <v>0</v>
      </c>
      <c r="F116" s="43" t="s">
        <v>65</v>
      </c>
      <c r="G116" s="43">
        <v>163</v>
      </c>
      <c r="H116" s="43" t="s">
        <v>70</v>
      </c>
      <c r="I116" s="43">
        <v>-15249.9999999998</v>
      </c>
      <c r="J116" s="43" t="s">
        <v>67</v>
      </c>
      <c r="K116" s="43" t="s">
        <v>68</v>
      </c>
      <c r="L116" s="43" t="s">
        <v>14</v>
      </c>
      <c r="M116" s="43" t="s">
        <v>15</v>
      </c>
      <c r="N116" s="42">
        <f t="shared" si="1"/>
        <v>0</v>
      </c>
    </row>
    <row r="117" spans="1:14" x14ac:dyDescent="0.25">
      <c r="A117" s="19">
        <v>40821</v>
      </c>
      <c r="B117" s="20" t="s">
        <v>15</v>
      </c>
      <c r="C117" s="23">
        <v>14499.999999999791</v>
      </c>
      <c r="D117" s="44">
        <v>40821</v>
      </c>
      <c r="E117" s="43">
        <v>0</v>
      </c>
      <c r="F117" s="43" t="s">
        <v>65</v>
      </c>
      <c r="G117" s="43">
        <v>163</v>
      </c>
      <c r="H117" s="43" t="s">
        <v>70</v>
      </c>
      <c r="I117" s="43">
        <v>14499.9999999998</v>
      </c>
      <c r="J117" s="43" t="s">
        <v>67</v>
      </c>
      <c r="K117" s="43" t="s">
        <v>68</v>
      </c>
      <c r="L117" s="43" t="s">
        <v>14</v>
      </c>
      <c r="M117" s="43" t="s">
        <v>15</v>
      </c>
      <c r="N117" s="42">
        <f t="shared" si="1"/>
        <v>0</v>
      </c>
    </row>
    <row r="118" spans="1:14" x14ac:dyDescent="0.25">
      <c r="A118" s="17">
        <v>40822</v>
      </c>
      <c r="B118" s="18" t="s">
        <v>15</v>
      </c>
      <c r="C118" s="22">
        <v>1375.0000000001262</v>
      </c>
      <c r="D118" s="44">
        <v>40822</v>
      </c>
      <c r="E118" s="43">
        <v>0</v>
      </c>
      <c r="F118" s="43" t="s">
        <v>65</v>
      </c>
      <c r="G118" s="43">
        <v>163</v>
      </c>
      <c r="H118" s="43" t="s">
        <v>70</v>
      </c>
      <c r="I118" s="43">
        <v>1375</v>
      </c>
      <c r="J118" s="43" t="s">
        <v>67</v>
      </c>
      <c r="K118" s="43" t="s">
        <v>68</v>
      </c>
      <c r="L118" s="43" t="s">
        <v>14</v>
      </c>
      <c r="M118" s="43" t="s">
        <v>15</v>
      </c>
      <c r="N118" s="42">
        <f t="shared" si="1"/>
        <v>0</v>
      </c>
    </row>
    <row r="119" spans="1:14" x14ac:dyDescent="0.25">
      <c r="A119" s="19">
        <v>40823</v>
      </c>
      <c r="B119" s="20" t="s">
        <v>15</v>
      </c>
      <c r="C119" s="23">
        <v>18749.999999999876</v>
      </c>
      <c r="D119" s="44">
        <v>40823</v>
      </c>
      <c r="E119" s="43">
        <v>0</v>
      </c>
      <c r="F119" s="43" t="s">
        <v>65</v>
      </c>
      <c r="G119" s="43">
        <v>163</v>
      </c>
      <c r="H119" s="43" t="s">
        <v>70</v>
      </c>
      <c r="I119" s="43">
        <v>18750</v>
      </c>
      <c r="J119" s="43" t="s">
        <v>67</v>
      </c>
      <c r="K119" s="43" t="s">
        <v>68</v>
      </c>
      <c r="L119" s="43" t="s">
        <v>14</v>
      </c>
      <c r="M119" s="43" t="s">
        <v>15</v>
      </c>
      <c r="N119" s="42">
        <f t="shared" si="1"/>
        <v>0</v>
      </c>
    </row>
    <row r="120" spans="1:14" x14ac:dyDescent="0.25">
      <c r="A120" s="17">
        <v>40827</v>
      </c>
      <c r="B120" s="18" t="s">
        <v>15</v>
      </c>
      <c r="C120" s="22">
        <v>14625.000000000055</v>
      </c>
      <c r="D120" s="44">
        <v>40827</v>
      </c>
      <c r="E120" s="43">
        <v>0</v>
      </c>
      <c r="F120" s="43" t="s">
        <v>65</v>
      </c>
      <c r="G120" s="43">
        <v>163</v>
      </c>
      <c r="H120" s="43" t="s">
        <v>70</v>
      </c>
      <c r="I120" s="43">
        <v>14625</v>
      </c>
      <c r="J120" s="43" t="s">
        <v>67</v>
      </c>
      <c r="K120" s="43" t="s">
        <v>68</v>
      </c>
      <c r="L120" s="43" t="s">
        <v>14</v>
      </c>
      <c r="M120" s="43" t="s">
        <v>15</v>
      </c>
      <c r="N120" s="42">
        <f t="shared" si="1"/>
        <v>0</v>
      </c>
    </row>
    <row r="121" spans="1:14" x14ac:dyDescent="0.25">
      <c r="A121" s="19">
        <v>40828</v>
      </c>
      <c r="B121" s="20" t="s">
        <v>15</v>
      </c>
      <c r="C121" s="23">
        <v>21625.000000000116</v>
      </c>
      <c r="D121" s="44">
        <v>40828</v>
      </c>
      <c r="E121" s="43">
        <v>0</v>
      </c>
      <c r="F121" s="43" t="s">
        <v>65</v>
      </c>
      <c r="G121" s="43">
        <v>163</v>
      </c>
      <c r="H121" s="43" t="s">
        <v>70</v>
      </c>
      <c r="I121" s="43">
        <v>21625</v>
      </c>
      <c r="J121" s="43" t="s">
        <v>67</v>
      </c>
      <c r="K121" s="43" t="s">
        <v>68</v>
      </c>
      <c r="L121" s="43" t="s">
        <v>14</v>
      </c>
      <c r="M121" s="43" t="s">
        <v>15</v>
      </c>
      <c r="N121" s="42">
        <f t="shared" si="1"/>
        <v>0</v>
      </c>
    </row>
    <row r="122" spans="1:14" x14ac:dyDescent="0.25">
      <c r="A122" s="17">
        <v>40829</v>
      </c>
      <c r="B122" s="18" t="s">
        <v>15</v>
      </c>
      <c r="C122" s="22">
        <v>-8125.0000000002156</v>
      </c>
      <c r="D122" s="44">
        <v>40829</v>
      </c>
      <c r="E122" s="43">
        <v>0</v>
      </c>
      <c r="F122" s="43" t="s">
        <v>65</v>
      </c>
      <c r="G122" s="43">
        <v>163</v>
      </c>
      <c r="H122" s="43" t="s">
        <v>70</v>
      </c>
      <c r="I122" s="43">
        <v>-8125.0000000002301</v>
      </c>
      <c r="J122" s="43" t="s">
        <v>67</v>
      </c>
      <c r="K122" s="43" t="s">
        <v>68</v>
      </c>
      <c r="L122" s="43" t="s">
        <v>14</v>
      </c>
      <c r="M122" s="43" t="s">
        <v>15</v>
      </c>
      <c r="N122" s="42">
        <f t="shared" si="1"/>
        <v>0</v>
      </c>
    </row>
    <row r="123" spans="1:14" x14ac:dyDescent="0.25">
      <c r="A123" s="19">
        <v>40830</v>
      </c>
      <c r="B123" s="20" t="s">
        <v>15</v>
      </c>
      <c r="C123" s="23">
        <v>20375.000000000255</v>
      </c>
      <c r="D123" s="44">
        <v>40830</v>
      </c>
      <c r="E123" s="43">
        <v>0</v>
      </c>
      <c r="F123" s="43" t="s">
        <v>65</v>
      </c>
      <c r="G123" s="43">
        <v>163</v>
      </c>
      <c r="H123" s="43" t="s">
        <v>70</v>
      </c>
      <c r="I123" s="43">
        <v>20375.000000000498</v>
      </c>
      <c r="J123" s="43" t="s">
        <v>67</v>
      </c>
      <c r="K123" s="43" t="s">
        <v>68</v>
      </c>
      <c r="L123" s="43" t="s">
        <v>14</v>
      </c>
      <c r="M123" s="43" t="s">
        <v>15</v>
      </c>
      <c r="N123" s="42">
        <f t="shared" si="1"/>
        <v>0</v>
      </c>
    </row>
    <row r="124" spans="1:14" x14ac:dyDescent="0.25">
      <c r="A124" s="17">
        <v>40833</v>
      </c>
      <c r="B124" s="18" t="s">
        <v>15</v>
      </c>
      <c r="C124" s="22">
        <v>-9750.0000000000364</v>
      </c>
      <c r="D124" s="44">
        <v>40833</v>
      </c>
      <c r="E124" s="43">
        <v>0</v>
      </c>
      <c r="F124" s="43" t="s">
        <v>65</v>
      </c>
      <c r="G124" s="43">
        <v>163</v>
      </c>
      <c r="H124" s="43" t="s">
        <v>70</v>
      </c>
      <c r="I124" s="43">
        <v>-9750.0000000002292</v>
      </c>
      <c r="J124" s="43" t="s">
        <v>67</v>
      </c>
      <c r="K124" s="43" t="s">
        <v>68</v>
      </c>
      <c r="L124" s="43" t="s">
        <v>14</v>
      </c>
      <c r="M124" s="43" t="s">
        <v>15</v>
      </c>
      <c r="N124" s="42">
        <f t="shared" si="1"/>
        <v>0</v>
      </c>
    </row>
    <row r="125" spans="1:14" x14ac:dyDescent="0.25">
      <c r="A125" s="19">
        <v>40834</v>
      </c>
      <c r="B125" s="20" t="s">
        <v>15</v>
      </c>
      <c r="C125" s="23">
        <v>-11375.000000000135</v>
      </c>
      <c r="D125" s="44">
        <v>40834</v>
      </c>
      <c r="E125" s="43">
        <v>0</v>
      </c>
      <c r="F125" s="43" t="s">
        <v>65</v>
      </c>
      <c r="G125" s="43">
        <v>163</v>
      </c>
      <c r="H125" s="43" t="s">
        <v>70</v>
      </c>
      <c r="I125" s="43">
        <v>-11375</v>
      </c>
      <c r="J125" s="43" t="s">
        <v>67</v>
      </c>
      <c r="K125" s="43" t="s">
        <v>68</v>
      </c>
      <c r="L125" s="43" t="s">
        <v>14</v>
      </c>
      <c r="M125" s="43" t="s">
        <v>15</v>
      </c>
      <c r="N125" s="42">
        <f t="shared" si="1"/>
        <v>0</v>
      </c>
    </row>
    <row r="126" spans="1:14" x14ac:dyDescent="0.25">
      <c r="A126" s="17">
        <v>40835</v>
      </c>
      <c r="B126" s="18" t="s">
        <v>15</v>
      </c>
      <c r="C126" s="22">
        <v>14000.000000000124</v>
      </c>
      <c r="D126" s="44">
        <v>40835</v>
      </c>
      <c r="E126" s="43">
        <v>0</v>
      </c>
      <c r="F126" s="43" t="s">
        <v>65</v>
      </c>
      <c r="G126" s="43">
        <v>163</v>
      </c>
      <c r="H126" s="43" t="s">
        <v>70</v>
      </c>
      <c r="I126" s="43">
        <v>14000</v>
      </c>
      <c r="J126" s="43" t="s">
        <v>67</v>
      </c>
      <c r="K126" s="43" t="s">
        <v>68</v>
      </c>
      <c r="L126" s="43" t="s">
        <v>14</v>
      </c>
      <c r="M126" s="43" t="s">
        <v>15</v>
      </c>
      <c r="N126" s="42">
        <f t="shared" si="1"/>
        <v>0</v>
      </c>
    </row>
    <row r="127" spans="1:14" x14ac:dyDescent="0.25">
      <c r="A127" s="19">
        <v>40836</v>
      </c>
      <c r="B127" s="20" t="s">
        <v>15</v>
      </c>
      <c r="C127" s="23">
        <v>-8750.0000000001473</v>
      </c>
      <c r="D127" s="44">
        <v>40836</v>
      </c>
      <c r="E127" s="43">
        <v>0</v>
      </c>
      <c r="F127" s="43" t="s">
        <v>65</v>
      </c>
      <c r="G127" s="43">
        <v>163</v>
      </c>
      <c r="H127" s="43" t="s">
        <v>70</v>
      </c>
      <c r="I127" s="43">
        <v>-8750</v>
      </c>
      <c r="J127" s="43" t="s">
        <v>67</v>
      </c>
      <c r="K127" s="43" t="s">
        <v>68</v>
      </c>
      <c r="L127" s="43" t="s">
        <v>14</v>
      </c>
      <c r="M127" s="43" t="s">
        <v>15</v>
      </c>
      <c r="N127" s="42">
        <f t="shared" si="1"/>
        <v>0</v>
      </c>
    </row>
    <row r="128" spans="1:14" x14ac:dyDescent="0.25">
      <c r="A128" s="17">
        <v>40837</v>
      </c>
      <c r="B128" s="18" t="s">
        <v>15</v>
      </c>
      <c r="C128" s="22">
        <v>17749.999999999989</v>
      </c>
      <c r="D128" s="44">
        <v>40837</v>
      </c>
      <c r="E128" s="43">
        <v>0</v>
      </c>
      <c r="F128" s="43" t="s">
        <v>65</v>
      </c>
      <c r="G128" s="43">
        <v>163</v>
      </c>
      <c r="H128" s="43" t="s">
        <v>70</v>
      </c>
      <c r="I128" s="43">
        <v>17750</v>
      </c>
      <c r="J128" s="43" t="s">
        <v>67</v>
      </c>
      <c r="K128" s="43" t="s">
        <v>68</v>
      </c>
      <c r="L128" s="43" t="s">
        <v>14</v>
      </c>
      <c r="M128" s="43" t="s">
        <v>15</v>
      </c>
      <c r="N128" s="42">
        <f t="shared" si="1"/>
        <v>0</v>
      </c>
    </row>
    <row r="129" spans="1:14" x14ac:dyDescent="0.25">
      <c r="A129" s="19">
        <v>40840</v>
      </c>
      <c r="B129" s="20" t="s">
        <v>15</v>
      </c>
      <c r="C129" s="23">
        <v>-6374.9999999998527</v>
      </c>
      <c r="D129" s="44">
        <v>40840</v>
      </c>
      <c r="E129" s="43">
        <v>0</v>
      </c>
      <c r="F129" s="43" t="s">
        <v>65</v>
      </c>
      <c r="G129" s="43">
        <v>163</v>
      </c>
      <c r="H129" s="43" t="s">
        <v>70</v>
      </c>
      <c r="I129" s="43">
        <v>-6375</v>
      </c>
      <c r="J129" s="43" t="s">
        <v>67</v>
      </c>
      <c r="K129" s="43" t="s">
        <v>68</v>
      </c>
      <c r="L129" s="43" t="s">
        <v>14</v>
      </c>
      <c r="M129" s="43" t="s">
        <v>15</v>
      </c>
      <c r="N129" s="42">
        <f t="shared" si="1"/>
        <v>0</v>
      </c>
    </row>
    <row r="130" spans="1:14" x14ac:dyDescent="0.25">
      <c r="A130" s="17">
        <v>40841</v>
      </c>
      <c r="B130" s="18" t="s">
        <v>15</v>
      </c>
      <c r="C130" s="22">
        <v>10874.999999999913</v>
      </c>
      <c r="D130" s="44">
        <v>40841</v>
      </c>
      <c r="E130" s="43">
        <v>0</v>
      </c>
      <c r="F130" s="43" t="s">
        <v>65</v>
      </c>
      <c r="G130" s="43">
        <v>163</v>
      </c>
      <c r="H130" s="43" t="s">
        <v>70</v>
      </c>
      <c r="I130" s="43">
        <v>10875</v>
      </c>
      <c r="J130" s="43" t="s">
        <v>67</v>
      </c>
      <c r="K130" s="43" t="s">
        <v>68</v>
      </c>
      <c r="L130" s="43" t="s">
        <v>14</v>
      </c>
      <c r="M130" s="43" t="s">
        <v>15</v>
      </c>
      <c r="N130" s="42">
        <f t="shared" si="1"/>
        <v>0</v>
      </c>
    </row>
    <row r="131" spans="1:14" x14ac:dyDescent="0.25">
      <c r="A131" s="19">
        <v>40842</v>
      </c>
      <c r="B131" s="20" t="s">
        <v>15</v>
      </c>
      <c r="C131" s="23">
        <v>5124.9999999999909</v>
      </c>
      <c r="D131" s="44">
        <v>40842</v>
      </c>
      <c r="E131" s="43">
        <v>0</v>
      </c>
      <c r="F131" s="43" t="s">
        <v>65</v>
      </c>
      <c r="G131" s="43">
        <v>163</v>
      </c>
      <c r="H131" s="43" t="s">
        <v>70</v>
      </c>
      <c r="I131" s="43">
        <v>5125</v>
      </c>
      <c r="J131" s="43" t="s">
        <v>67</v>
      </c>
      <c r="K131" s="43" t="s">
        <v>68</v>
      </c>
      <c r="L131" s="43" t="s">
        <v>14</v>
      </c>
      <c r="M131" s="43" t="s">
        <v>15</v>
      </c>
      <c r="N131" s="42">
        <f t="shared" ref="N131:N194" si="2">ROUND(C131/I131-1,8)</f>
        <v>0</v>
      </c>
    </row>
    <row r="132" spans="1:14" x14ac:dyDescent="0.25">
      <c r="A132" s="17">
        <v>40843</v>
      </c>
      <c r="B132" s="18" t="s">
        <v>15</v>
      </c>
      <c r="C132" s="22">
        <v>22625.000000000007</v>
      </c>
      <c r="D132" s="44">
        <v>40843</v>
      </c>
      <c r="E132" s="43">
        <v>0</v>
      </c>
      <c r="F132" s="43" t="s">
        <v>65</v>
      </c>
      <c r="G132" s="43">
        <v>163</v>
      </c>
      <c r="H132" s="43" t="s">
        <v>70</v>
      </c>
      <c r="I132" s="43">
        <v>22625</v>
      </c>
      <c r="J132" s="43" t="s">
        <v>67</v>
      </c>
      <c r="K132" s="43" t="s">
        <v>68</v>
      </c>
      <c r="L132" s="43" t="s">
        <v>14</v>
      </c>
      <c r="M132" s="43" t="s">
        <v>15</v>
      </c>
      <c r="N132" s="42">
        <f t="shared" si="2"/>
        <v>0</v>
      </c>
    </row>
    <row r="133" spans="1:14" x14ac:dyDescent="0.25">
      <c r="A133" s="19">
        <v>40844</v>
      </c>
      <c r="B133" s="20" t="s">
        <v>15</v>
      </c>
      <c r="C133" s="23">
        <v>1875.0000000000709</v>
      </c>
      <c r="D133" s="44">
        <v>40844</v>
      </c>
      <c r="E133" s="43">
        <v>0</v>
      </c>
      <c r="F133" s="43" t="s">
        <v>65</v>
      </c>
      <c r="G133" s="43">
        <v>163</v>
      </c>
      <c r="H133" s="43" t="s">
        <v>70</v>
      </c>
      <c r="I133" s="43">
        <v>1875</v>
      </c>
      <c r="J133" s="43" t="s">
        <v>67</v>
      </c>
      <c r="K133" s="43" t="s">
        <v>68</v>
      </c>
      <c r="L133" s="43" t="s">
        <v>14</v>
      </c>
      <c r="M133" s="43" t="s">
        <v>15</v>
      </c>
      <c r="N133" s="42">
        <f t="shared" si="2"/>
        <v>0</v>
      </c>
    </row>
    <row r="134" spans="1:14" x14ac:dyDescent="0.25">
      <c r="A134" s="17">
        <v>40847</v>
      </c>
      <c r="B134" s="18" t="s">
        <v>15</v>
      </c>
      <c r="C134" s="22">
        <v>-19375.000000000087</v>
      </c>
      <c r="D134" s="44">
        <v>40847</v>
      </c>
      <c r="E134" s="43">
        <v>0</v>
      </c>
      <c r="F134" s="43" t="s">
        <v>65</v>
      </c>
      <c r="G134" s="43">
        <v>163</v>
      </c>
      <c r="H134" s="43" t="s">
        <v>70</v>
      </c>
      <c r="I134" s="43">
        <v>-19375</v>
      </c>
      <c r="J134" s="43" t="s">
        <v>67</v>
      </c>
      <c r="K134" s="43" t="s">
        <v>68</v>
      </c>
      <c r="L134" s="43" t="s">
        <v>14</v>
      </c>
      <c r="M134" s="43" t="s">
        <v>15</v>
      </c>
      <c r="N134" s="42">
        <f t="shared" si="2"/>
        <v>0</v>
      </c>
    </row>
    <row r="135" spans="1:14" x14ac:dyDescent="0.25">
      <c r="A135" s="19">
        <v>40848</v>
      </c>
      <c r="B135" s="20" t="s">
        <v>15</v>
      </c>
      <c r="C135" s="23">
        <v>-40374.999999999993</v>
      </c>
      <c r="D135" s="44">
        <v>40848</v>
      </c>
      <c r="E135" s="43">
        <v>0</v>
      </c>
      <c r="F135" s="43" t="s">
        <v>65</v>
      </c>
      <c r="G135" s="43">
        <v>163</v>
      </c>
      <c r="H135" s="43" t="s">
        <v>70</v>
      </c>
      <c r="I135" s="43">
        <v>-40375</v>
      </c>
      <c r="J135" s="43" t="s">
        <v>67</v>
      </c>
      <c r="K135" s="43" t="s">
        <v>68</v>
      </c>
      <c r="L135" s="43" t="s">
        <v>14</v>
      </c>
      <c r="M135" s="43" t="s">
        <v>15</v>
      </c>
      <c r="N135" s="42">
        <f t="shared" si="2"/>
        <v>0</v>
      </c>
    </row>
    <row r="136" spans="1:14" x14ac:dyDescent="0.25">
      <c r="A136" s="17">
        <v>40849</v>
      </c>
      <c r="B136" s="18" t="s">
        <v>15</v>
      </c>
      <c r="C136" s="22">
        <v>13499.999999999902</v>
      </c>
      <c r="D136" s="44">
        <v>40849</v>
      </c>
      <c r="E136" s="43">
        <v>0</v>
      </c>
      <c r="F136" s="43" t="s">
        <v>65</v>
      </c>
      <c r="G136" s="43">
        <v>163</v>
      </c>
      <c r="H136" s="43" t="s">
        <v>70</v>
      </c>
      <c r="I136" s="43">
        <v>13499.9999999998</v>
      </c>
      <c r="J136" s="43" t="s">
        <v>67</v>
      </c>
      <c r="K136" s="43" t="s">
        <v>68</v>
      </c>
      <c r="L136" s="43" t="s">
        <v>14</v>
      </c>
      <c r="M136" s="43" t="s">
        <v>15</v>
      </c>
      <c r="N136" s="42">
        <f t="shared" si="2"/>
        <v>0</v>
      </c>
    </row>
    <row r="137" spans="1:14" x14ac:dyDescent="0.25">
      <c r="A137" s="19">
        <v>40850</v>
      </c>
      <c r="B137" s="20" t="s">
        <v>15</v>
      </c>
      <c r="C137" s="23">
        <v>-2374.9999999997385</v>
      </c>
      <c r="D137" s="44">
        <v>40850</v>
      </c>
      <c r="E137" s="43">
        <v>0</v>
      </c>
      <c r="F137" s="43" t="s">
        <v>65</v>
      </c>
      <c r="G137" s="43">
        <v>163</v>
      </c>
      <c r="H137" s="43" t="s">
        <v>70</v>
      </c>
      <c r="I137" s="43">
        <v>-2374.9999999995298</v>
      </c>
      <c r="J137" s="43" t="s">
        <v>67</v>
      </c>
      <c r="K137" s="43" t="s">
        <v>68</v>
      </c>
      <c r="L137" s="43" t="s">
        <v>14</v>
      </c>
      <c r="M137" s="43" t="s">
        <v>15</v>
      </c>
      <c r="N137" s="42">
        <f t="shared" si="2"/>
        <v>0</v>
      </c>
    </row>
    <row r="138" spans="1:14" x14ac:dyDescent="0.25">
      <c r="A138" s="17">
        <v>40851</v>
      </c>
      <c r="B138" s="18" t="s">
        <v>15</v>
      </c>
      <c r="C138" s="22">
        <v>-4500.0000000000591</v>
      </c>
      <c r="D138" s="44">
        <v>40851</v>
      </c>
      <c r="E138" s="43">
        <v>0</v>
      </c>
      <c r="F138" s="43" t="s">
        <v>65</v>
      </c>
      <c r="G138" s="43">
        <v>163</v>
      </c>
      <c r="H138" s="43" t="s">
        <v>70</v>
      </c>
      <c r="I138" s="43">
        <v>-4500.0000000002301</v>
      </c>
      <c r="J138" s="43" t="s">
        <v>67</v>
      </c>
      <c r="K138" s="43" t="s">
        <v>68</v>
      </c>
      <c r="L138" s="43" t="s">
        <v>14</v>
      </c>
      <c r="M138" s="43" t="s">
        <v>15</v>
      </c>
      <c r="N138" s="42">
        <f t="shared" si="2"/>
        <v>0</v>
      </c>
    </row>
    <row r="139" spans="1:14" x14ac:dyDescent="0.25">
      <c r="A139" s="19">
        <v>40854</v>
      </c>
      <c r="B139" s="20" t="s">
        <v>15</v>
      </c>
      <c r="C139" s="23">
        <v>4124.9999999998236</v>
      </c>
      <c r="D139" s="44">
        <v>40854</v>
      </c>
      <c r="E139" s="43">
        <v>0</v>
      </c>
      <c r="F139" s="43" t="s">
        <v>65</v>
      </c>
      <c r="G139" s="43">
        <v>163</v>
      </c>
      <c r="H139" s="43" t="s">
        <v>70</v>
      </c>
      <c r="I139" s="43">
        <v>4125</v>
      </c>
      <c r="J139" s="43" t="s">
        <v>67</v>
      </c>
      <c r="K139" s="43" t="s">
        <v>68</v>
      </c>
      <c r="L139" s="43" t="s">
        <v>14</v>
      </c>
      <c r="M139" s="43" t="s">
        <v>15</v>
      </c>
      <c r="N139" s="42">
        <f t="shared" si="2"/>
        <v>0</v>
      </c>
    </row>
    <row r="140" spans="1:14" x14ac:dyDescent="0.25">
      <c r="A140" s="17">
        <v>40855</v>
      </c>
      <c r="B140" s="18" t="s">
        <v>15</v>
      </c>
      <c r="C140" s="22">
        <v>7875.0000000002428</v>
      </c>
      <c r="D140" s="44">
        <v>40855</v>
      </c>
      <c r="E140" s="43">
        <v>0</v>
      </c>
      <c r="F140" s="43" t="s">
        <v>65</v>
      </c>
      <c r="G140" s="43">
        <v>163</v>
      </c>
      <c r="H140" s="43" t="s">
        <v>70</v>
      </c>
      <c r="I140" s="43">
        <v>7875.0000000002301</v>
      </c>
      <c r="J140" s="43" t="s">
        <v>67</v>
      </c>
      <c r="K140" s="43" t="s">
        <v>68</v>
      </c>
      <c r="L140" s="43" t="s">
        <v>14</v>
      </c>
      <c r="M140" s="43" t="s">
        <v>15</v>
      </c>
      <c r="N140" s="42">
        <f t="shared" si="2"/>
        <v>0</v>
      </c>
    </row>
    <row r="141" spans="1:14" x14ac:dyDescent="0.25">
      <c r="A141" s="19">
        <v>40856</v>
      </c>
      <c r="B141" s="20" t="s">
        <v>15</v>
      </c>
      <c r="C141" s="23">
        <v>-38375.000000000211</v>
      </c>
      <c r="D141" s="44">
        <v>40856</v>
      </c>
      <c r="E141" s="43">
        <v>0</v>
      </c>
      <c r="F141" s="43" t="s">
        <v>65</v>
      </c>
      <c r="G141" s="43">
        <v>163</v>
      </c>
      <c r="H141" s="43" t="s">
        <v>70</v>
      </c>
      <c r="I141" s="43">
        <v>-38375.000000000196</v>
      </c>
      <c r="J141" s="43" t="s">
        <v>67</v>
      </c>
      <c r="K141" s="43" t="s">
        <v>68</v>
      </c>
      <c r="L141" s="43" t="s">
        <v>14</v>
      </c>
      <c r="M141" s="43" t="s">
        <v>15</v>
      </c>
      <c r="N141" s="42">
        <f t="shared" si="2"/>
        <v>0</v>
      </c>
    </row>
    <row r="142" spans="1:14" x14ac:dyDescent="0.25">
      <c r="A142" s="17">
        <v>40857</v>
      </c>
      <c r="B142" s="18" t="s">
        <v>15</v>
      </c>
      <c r="C142" s="22">
        <v>6875.0000000000755</v>
      </c>
      <c r="D142" s="44">
        <v>40857</v>
      </c>
      <c r="E142" s="43">
        <v>0</v>
      </c>
      <c r="F142" s="43" t="s">
        <v>65</v>
      </c>
      <c r="G142" s="43">
        <v>163</v>
      </c>
      <c r="H142" s="43" t="s">
        <v>70</v>
      </c>
      <c r="I142" s="43">
        <v>6875</v>
      </c>
      <c r="J142" s="43" t="s">
        <v>67</v>
      </c>
      <c r="K142" s="43" t="s">
        <v>68</v>
      </c>
      <c r="L142" s="43" t="s">
        <v>14</v>
      </c>
      <c r="M142" s="43" t="s">
        <v>15</v>
      </c>
      <c r="N142" s="42">
        <f t="shared" si="2"/>
        <v>0</v>
      </c>
    </row>
    <row r="143" spans="1:14" x14ac:dyDescent="0.25">
      <c r="A143" s="19">
        <v>40858</v>
      </c>
      <c r="B143" s="20" t="s">
        <v>15</v>
      </c>
      <c r="C143" s="23">
        <v>14125.000000000109</v>
      </c>
      <c r="D143" s="44">
        <v>40858</v>
      </c>
      <c r="E143" s="43">
        <v>0</v>
      </c>
      <c r="F143" s="43" t="s">
        <v>65</v>
      </c>
      <c r="G143" s="43">
        <v>163</v>
      </c>
      <c r="H143" s="43" t="s">
        <v>70</v>
      </c>
      <c r="I143" s="43">
        <v>14125</v>
      </c>
      <c r="J143" s="43" t="s">
        <v>67</v>
      </c>
      <c r="K143" s="43" t="s">
        <v>68</v>
      </c>
      <c r="L143" s="43" t="s">
        <v>14</v>
      </c>
      <c r="M143" s="43" t="s">
        <v>15</v>
      </c>
      <c r="N143" s="42">
        <f t="shared" si="2"/>
        <v>0</v>
      </c>
    </row>
    <row r="144" spans="1:14" x14ac:dyDescent="0.25">
      <c r="A144" s="17">
        <v>40861</v>
      </c>
      <c r="B144" s="18" t="s">
        <v>15</v>
      </c>
      <c r="C144" s="22">
        <v>-5750.0000000001992</v>
      </c>
      <c r="D144" s="44">
        <v>40861</v>
      </c>
      <c r="E144" s="43">
        <v>0</v>
      </c>
      <c r="F144" s="43" t="s">
        <v>69</v>
      </c>
      <c r="G144" s="43">
        <v>163</v>
      </c>
      <c r="H144" s="43" t="s">
        <v>70</v>
      </c>
      <c r="I144" s="43">
        <v>-5750</v>
      </c>
      <c r="J144" s="43" t="s">
        <v>67</v>
      </c>
      <c r="K144" s="43" t="s">
        <v>68</v>
      </c>
      <c r="L144" s="43" t="s">
        <v>14</v>
      </c>
      <c r="M144" s="43" t="s">
        <v>15</v>
      </c>
      <c r="N144" s="42">
        <f t="shared" si="2"/>
        <v>0</v>
      </c>
    </row>
    <row r="145" spans="1:14" x14ac:dyDescent="0.25">
      <c r="A145" s="19">
        <v>40827</v>
      </c>
      <c r="B145" s="20" t="s">
        <v>16</v>
      </c>
      <c r="C145" s="23">
        <v>120750.00000000003</v>
      </c>
      <c r="D145" s="44">
        <v>40827</v>
      </c>
      <c r="E145" s="43">
        <v>0</v>
      </c>
      <c r="F145" s="43" t="s">
        <v>65</v>
      </c>
      <c r="G145" s="43">
        <v>163</v>
      </c>
      <c r="H145" s="43" t="s">
        <v>70</v>
      </c>
      <c r="I145" s="43">
        <v>120750</v>
      </c>
      <c r="J145" s="43" t="s">
        <v>67</v>
      </c>
      <c r="K145" s="43" t="s">
        <v>68</v>
      </c>
      <c r="L145" s="43" t="s">
        <v>14</v>
      </c>
      <c r="M145" s="43" t="s">
        <v>16</v>
      </c>
      <c r="N145" s="42">
        <f t="shared" si="2"/>
        <v>0</v>
      </c>
    </row>
    <row r="146" spans="1:14" x14ac:dyDescent="0.25">
      <c r="A146" s="17">
        <v>40828</v>
      </c>
      <c r="B146" s="18" t="s">
        <v>16</v>
      </c>
      <c r="C146" s="22">
        <v>-21625.000000000116</v>
      </c>
      <c r="D146" s="44">
        <v>40828</v>
      </c>
      <c r="E146" s="43">
        <v>0</v>
      </c>
      <c r="F146" s="43" t="s">
        <v>65</v>
      </c>
      <c r="G146" s="43">
        <v>163</v>
      </c>
      <c r="H146" s="43" t="s">
        <v>70</v>
      </c>
      <c r="I146" s="43">
        <v>-21625</v>
      </c>
      <c r="J146" s="43" t="s">
        <v>67</v>
      </c>
      <c r="K146" s="43" t="s">
        <v>68</v>
      </c>
      <c r="L146" s="43" t="s">
        <v>14</v>
      </c>
      <c r="M146" s="43" t="s">
        <v>16</v>
      </c>
      <c r="N146" s="42">
        <f t="shared" si="2"/>
        <v>0</v>
      </c>
    </row>
    <row r="147" spans="1:14" x14ac:dyDescent="0.25">
      <c r="A147" s="19">
        <v>40829</v>
      </c>
      <c r="B147" s="20" t="s">
        <v>16</v>
      </c>
      <c r="C147" s="23">
        <v>8125.0000000002156</v>
      </c>
      <c r="D147" s="44">
        <v>40829</v>
      </c>
      <c r="E147" s="43">
        <v>0</v>
      </c>
      <c r="F147" s="43" t="s">
        <v>65</v>
      </c>
      <c r="G147" s="43">
        <v>163</v>
      </c>
      <c r="H147" s="43" t="s">
        <v>70</v>
      </c>
      <c r="I147" s="43">
        <v>8125.0000000002301</v>
      </c>
      <c r="J147" s="43" t="s">
        <v>67</v>
      </c>
      <c r="K147" s="43" t="s">
        <v>68</v>
      </c>
      <c r="L147" s="43" t="s">
        <v>14</v>
      </c>
      <c r="M147" s="43" t="s">
        <v>16</v>
      </c>
      <c r="N147" s="42">
        <f t="shared" si="2"/>
        <v>0</v>
      </c>
    </row>
    <row r="148" spans="1:14" x14ac:dyDescent="0.25">
      <c r="A148" s="17">
        <v>40830</v>
      </c>
      <c r="B148" s="18" t="s">
        <v>16</v>
      </c>
      <c r="C148" s="22">
        <v>-20375.000000000255</v>
      </c>
      <c r="D148" s="44">
        <v>40830</v>
      </c>
      <c r="E148" s="43">
        <v>0</v>
      </c>
      <c r="F148" s="43" t="s">
        <v>65</v>
      </c>
      <c r="G148" s="43">
        <v>163</v>
      </c>
      <c r="H148" s="43" t="s">
        <v>70</v>
      </c>
      <c r="I148" s="43">
        <v>-20375.000000000498</v>
      </c>
      <c r="J148" s="43" t="s">
        <v>67</v>
      </c>
      <c r="K148" s="43" t="s">
        <v>68</v>
      </c>
      <c r="L148" s="43" t="s">
        <v>14</v>
      </c>
      <c r="M148" s="43" t="s">
        <v>16</v>
      </c>
      <c r="N148" s="42">
        <f t="shared" si="2"/>
        <v>0</v>
      </c>
    </row>
    <row r="149" spans="1:14" x14ac:dyDescent="0.25">
      <c r="A149" s="19">
        <v>40833</v>
      </c>
      <c r="B149" s="20" t="s">
        <v>16</v>
      </c>
      <c r="C149" s="23">
        <v>9750.0000000000364</v>
      </c>
      <c r="D149" s="44">
        <v>40833</v>
      </c>
      <c r="E149" s="43">
        <v>0</v>
      </c>
      <c r="F149" s="43" t="s">
        <v>65</v>
      </c>
      <c r="G149" s="43">
        <v>163</v>
      </c>
      <c r="H149" s="43" t="s">
        <v>70</v>
      </c>
      <c r="I149" s="43">
        <v>9750.0000000002292</v>
      </c>
      <c r="J149" s="43" t="s">
        <v>67</v>
      </c>
      <c r="K149" s="43" t="s">
        <v>68</v>
      </c>
      <c r="L149" s="43" t="s">
        <v>14</v>
      </c>
      <c r="M149" s="43" t="s">
        <v>16</v>
      </c>
      <c r="N149" s="42">
        <f t="shared" si="2"/>
        <v>0</v>
      </c>
    </row>
    <row r="150" spans="1:14" x14ac:dyDescent="0.25">
      <c r="A150" s="17">
        <v>40834</v>
      </c>
      <c r="B150" s="18" t="s">
        <v>16</v>
      </c>
      <c r="C150" s="22">
        <v>11375.000000000135</v>
      </c>
      <c r="D150" s="44">
        <v>40834</v>
      </c>
      <c r="E150" s="43">
        <v>0</v>
      </c>
      <c r="F150" s="43" t="s">
        <v>65</v>
      </c>
      <c r="G150" s="43">
        <v>163</v>
      </c>
      <c r="H150" s="43" t="s">
        <v>70</v>
      </c>
      <c r="I150" s="43">
        <v>11375</v>
      </c>
      <c r="J150" s="43" t="s">
        <v>67</v>
      </c>
      <c r="K150" s="43" t="s">
        <v>68</v>
      </c>
      <c r="L150" s="43" t="s">
        <v>14</v>
      </c>
      <c r="M150" s="43" t="s">
        <v>16</v>
      </c>
      <c r="N150" s="42">
        <f t="shared" si="2"/>
        <v>0</v>
      </c>
    </row>
    <row r="151" spans="1:14" x14ac:dyDescent="0.25">
      <c r="A151" s="19">
        <v>40835</v>
      </c>
      <c r="B151" s="20" t="s">
        <v>16</v>
      </c>
      <c r="C151" s="23">
        <v>-14000.000000000124</v>
      </c>
      <c r="D151" s="44">
        <v>40835</v>
      </c>
      <c r="E151" s="43">
        <v>0</v>
      </c>
      <c r="F151" s="43" t="s">
        <v>65</v>
      </c>
      <c r="G151" s="43">
        <v>163</v>
      </c>
      <c r="H151" s="43" t="s">
        <v>70</v>
      </c>
      <c r="I151" s="43">
        <v>-14000</v>
      </c>
      <c r="J151" s="43" t="s">
        <v>67</v>
      </c>
      <c r="K151" s="43" t="s">
        <v>68</v>
      </c>
      <c r="L151" s="43" t="s">
        <v>14</v>
      </c>
      <c r="M151" s="43" t="s">
        <v>16</v>
      </c>
      <c r="N151" s="42">
        <f t="shared" si="2"/>
        <v>0</v>
      </c>
    </row>
    <row r="152" spans="1:14" x14ac:dyDescent="0.25">
      <c r="A152" s="17">
        <v>40836</v>
      </c>
      <c r="B152" s="18" t="s">
        <v>16</v>
      </c>
      <c r="C152" s="22">
        <v>8750.0000000001473</v>
      </c>
      <c r="D152" s="44">
        <v>40836</v>
      </c>
      <c r="E152" s="43">
        <v>0</v>
      </c>
      <c r="F152" s="43" t="s">
        <v>65</v>
      </c>
      <c r="G152" s="43">
        <v>163</v>
      </c>
      <c r="H152" s="43" t="s">
        <v>70</v>
      </c>
      <c r="I152" s="43">
        <v>8750</v>
      </c>
      <c r="J152" s="43" t="s">
        <v>67</v>
      </c>
      <c r="K152" s="43" t="s">
        <v>68</v>
      </c>
      <c r="L152" s="43" t="s">
        <v>14</v>
      </c>
      <c r="M152" s="43" t="s">
        <v>16</v>
      </c>
      <c r="N152" s="42">
        <f t="shared" si="2"/>
        <v>0</v>
      </c>
    </row>
    <row r="153" spans="1:14" x14ac:dyDescent="0.25">
      <c r="A153" s="19">
        <v>40837</v>
      </c>
      <c r="B153" s="20" t="s">
        <v>16</v>
      </c>
      <c r="C153" s="23">
        <v>-17749.999999999989</v>
      </c>
      <c r="D153" s="44">
        <v>40837</v>
      </c>
      <c r="E153" s="43">
        <v>0</v>
      </c>
      <c r="F153" s="43" t="s">
        <v>65</v>
      </c>
      <c r="G153" s="43">
        <v>163</v>
      </c>
      <c r="H153" s="43" t="s">
        <v>70</v>
      </c>
      <c r="I153" s="43">
        <v>-17750</v>
      </c>
      <c r="J153" s="43" t="s">
        <v>67</v>
      </c>
      <c r="K153" s="43" t="s">
        <v>68</v>
      </c>
      <c r="L153" s="43" t="s">
        <v>14</v>
      </c>
      <c r="M153" s="43" t="s">
        <v>16</v>
      </c>
      <c r="N153" s="42">
        <f t="shared" si="2"/>
        <v>0</v>
      </c>
    </row>
    <row r="154" spans="1:14" x14ac:dyDescent="0.25">
      <c r="A154" s="17">
        <v>40840</v>
      </c>
      <c r="B154" s="18" t="s">
        <v>16</v>
      </c>
      <c r="C154" s="22">
        <v>6374.9999999998527</v>
      </c>
      <c r="D154" s="44">
        <v>40840</v>
      </c>
      <c r="E154" s="43">
        <v>0</v>
      </c>
      <c r="F154" s="43" t="s">
        <v>65</v>
      </c>
      <c r="G154" s="43">
        <v>163</v>
      </c>
      <c r="H154" s="43" t="s">
        <v>70</v>
      </c>
      <c r="I154" s="43">
        <v>6375</v>
      </c>
      <c r="J154" s="43" t="s">
        <v>67</v>
      </c>
      <c r="K154" s="43" t="s">
        <v>68</v>
      </c>
      <c r="L154" s="43" t="s">
        <v>14</v>
      </c>
      <c r="M154" s="43" t="s">
        <v>16</v>
      </c>
      <c r="N154" s="42">
        <f t="shared" si="2"/>
        <v>0</v>
      </c>
    </row>
    <row r="155" spans="1:14" x14ac:dyDescent="0.25">
      <c r="A155" s="19">
        <v>40841</v>
      </c>
      <c r="B155" s="20" t="s">
        <v>16</v>
      </c>
      <c r="C155" s="23">
        <v>-10874.999999999913</v>
      </c>
      <c r="D155" s="44">
        <v>40841</v>
      </c>
      <c r="E155" s="43">
        <v>0</v>
      </c>
      <c r="F155" s="43" t="s">
        <v>65</v>
      </c>
      <c r="G155" s="43">
        <v>163</v>
      </c>
      <c r="H155" s="43" t="s">
        <v>70</v>
      </c>
      <c r="I155" s="43">
        <v>-10875</v>
      </c>
      <c r="J155" s="43" t="s">
        <v>67</v>
      </c>
      <c r="K155" s="43" t="s">
        <v>68</v>
      </c>
      <c r="L155" s="43" t="s">
        <v>14</v>
      </c>
      <c r="M155" s="43" t="s">
        <v>16</v>
      </c>
      <c r="N155" s="42">
        <f t="shared" si="2"/>
        <v>0</v>
      </c>
    </row>
    <row r="156" spans="1:14" x14ac:dyDescent="0.25">
      <c r="A156" s="17">
        <v>40842</v>
      </c>
      <c r="B156" s="18" t="s">
        <v>16</v>
      </c>
      <c r="C156" s="22">
        <v>-5124.9999999999909</v>
      </c>
      <c r="D156" s="44">
        <v>40842</v>
      </c>
      <c r="E156" s="43">
        <v>0</v>
      </c>
      <c r="F156" s="43" t="s">
        <v>65</v>
      </c>
      <c r="G156" s="43">
        <v>163</v>
      </c>
      <c r="H156" s="43" t="s">
        <v>70</v>
      </c>
      <c r="I156" s="43">
        <v>-5125</v>
      </c>
      <c r="J156" s="43" t="s">
        <v>67</v>
      </c>
      <c r="K156" s="43" t="s">
        <v>68</v>
      </c>
      <c r="L156" s="43" t="s">
        <v>14</v>
      </c>
      <c r="M156" s="43" t="s">
        <v>16</v>
      </c>
      <c r="N156" s="42">
        <f t="shared" si="2"/>
        <v>0</v>
      </c>
    </row>
    <row r="157" spans="1:14" x14ac:dyDescent="0.25">
      <c r="A157" s="19">
        <v>40843</v>
      </c>
      <c r="B157" s="20" t="s">
        <v>16</v>
      </c>
      <c r="C157" s="23">
        <v>-22625.000000000007</v>
      </c>
      <c r="D157" s="44">
        <v>40843</v>
      </c>
      <c r="E157" s="43">
        <v>0</v>
      </c>
      <c r="F157" s="43" t="s">
        <v>65</v>
      </c>
      <c r="G157" s="43">
        <v>163</v>
      </c>
      <c r="H157" s="43" t="s">
        <v>70</v>
      </c>
      <c r="I157" s="43">
        <v>-22625</v>
      </c>
      <c r="J157" s="43" t="s">
        <v>67</v>
      </c>
      <c r="K157" s="43" t="s">
        <v>68</v>
      </c>
      <c r="L157" s="43" t="s">
        <v>14</v>
      </c>
      <c r="M157" s="43" t="s">
        <v>16</v>
      </c>
      <c r="N157" s="42">
        <f t="shared" si="2"/>
        <v>0</v>
      </c>
    </row>
    <row r="158" spans="1:14" x14ac:dyDescent="0.25">
      <c r="A158" s="17">
        <v>40844</v>
      </c>
      <c r="B158" s="18" t="s">
        <v>16</v>
      </c>
      <c r="C158" s="22">
        <v>-1875.0000000000709</v>
      </c>
      <c r="D158" s="44">
        <v>40844</v>
      </c>
      <c r="E158" s="43">
        <v>0</v>
      </c>
      <c r="F158" s="43" t="s">
        <v>65</v>
      </c>
      <c r="G158" s="43">
        <v>163</v>
      </c>
      <c r="H158" s="43" t="s">
        <v>70</v>
      </c>
      <c r="I158" s="43">
        <v>-1875</v>
      </c>
      <c r="J158" s="43" t="s">
        <v>67</v>
      </c>
      <c r="K158" s="43" t="s">
        <v>68</v>
      </c>
      <c r="L158" s="43" t="s">
        <v>14</v>
      </c>
      <c r="M158" s="43" t="s">
        <v>16</v>
      </c>
      <c r="N158" s="42">
        <f t="shared" si="2"/>
        <v>0</v>
      </c>
    </row>
    <row r="159" spans="1:14" x14ac:dyDescent="0.25">
      <c r="A159" s="19">
        <v>40847</v>
      </c>
      <c r="B159" s="20" t="s">
        <v>16</v>
      </c>
      <c r="C159" s="23">
        <v>19375.000000000087</v>
      </c>
      <c r="D159" s="44">
        <v>40847</v>
      </c>
      <c r="E159" s="43">
        <v>0</v>
      </c>
      <c r="F159" s="43" t="s">
        <v>65</v>
      </c>
      <c r="G159" s="43">
        <v>163</v>
      </c>
      <c r="H159" s="43" t="s">
        <v>70</v>
      </c>
      <c r="I159" s="43">
        <v>19375</v>
      </c>
      <c r="J159" s="43" t="s">
        <v>67</v>
      </c>
      <c r="K159" s="43" t="s">
        <v>68</v>
      </c>
      <c r="L159" s="43" t="s">
        <v>14</v>
      </c>
      <c r="M159" s="43" t="s">
        <v>16</v>
      </c>
      <c r="N159" s="42">
        <f t="shared" si="2"/>
        <v>0</v>
      </c>
    </row>
    <row r="160" spans="1:14" x14ac:dyDescent="0.25">
      <c r="A160" s="17">
        <v>40848</v>
      </c>
      <c r="B160" s="18" t="s">
        <v>16</v>
      </c>
      <c r="C160" s="22">
        <v>40374.999999999993</v>
      </c>
      <c r="D160" s="44">
        <v>40848</v>
      </c>
      <c r="E160" s="43">
        <v>0</v>
      </c>
      <c r="F160" s="43" t="s">
        <v>65</v>
      </c>
      <c r="G160" s="43">
        <v>163</v>
      </c>
      <c r="H160" s="43" t="s">
        <v>70</v>
      </c>
      <c r="I160" s="43">
        <v>40375</v>
      </c>
      <c r="J160" s="43" t="s">
        <v>67</v>
      </c>
      <c r="K160" s="43" t="s">
        <v>68</v>
      </c>
      <c r="L160" s="43" t="s">
        <v>14</v>
      </c>
      <c r="M160" s="43" t="s">
        <v>16</v>
      </c>
      <c r="N160" s="42">
        <f t="shared" si="2"/>
        <v>0</v>
      </c>
    </row>
    <row r="161" spans="1:14" x14ac:dyDescent="0.25">
      <c r="A161" s="19">
        <v>40849</v>
      </c>
      <c r="B161" s="20" t="s">
        <v>16</v>
      </c>
      <c r="C161" s="23">
        <v>-13499.999999999902</v>
      </c>
      <c r="D161" s="44">
        <v>40849</v>
      </c>
      <c r="E161" s="43">
        <v>0</v>
      </c>
      <c r="F161" s="43" t="s">
        <v>65</v>
      </c>
      <c r="G161" s="43">
        <v>163</v>
      </c>
      <c r="H161" s="43" t="s">
        <v>70</v>
      </c>
      <c r="I161" s="43">
        <v>-13499.9999999998</v>
      </c>
      <c r="J161" s="43" t="s">
        <v>67</v>
      </c>
      <c r="K161" s="43" t="s">
        <v>68</v>
      </c>
      <c r="L161" s="43" t="s">
        <v>14</v>
      </c>
      <c r="M161" s="43" t="s">
        <v>16</v>
      </c>
      <c r="N161" s="42">
        <f t="shared" si="2"/>
        <v>0</v>
      </c>
    </row>
    <row r="162" spans="1:14" x14ac:dyDescent="0.25">
      <c r="A162" s="17">
        <v>40850</v>
      </c>
      <c r="B162" s="18" t="s">
        <v>16</v>
      </c>
      <c r="C162" s="22">
        <v>2374.9999999997385</v>
      </c>
      <c r="D162" s="44">
        <v>40850</v>
      </c>
      <c r="E162" s="43">
        <v>0</v>
      </c>
      <c r="F162" s="43" t="s">
        <v>65</v>
      </c>
      <c r="G162" s="43">
        <v>163</v>
      </c>
      <c r="H162" s="43" t="s">
        <v>70</v>
      </c>
      <c r="I162" s="43">
        <v>2374.9999999995298</v>
      </c>
      <c r="J162" s="43" t="s">
        <v>67</v>
      </c>
      <c r="K162" s="43" t="s">
        <v>68</v>
      </c>
      <c r="L162" s="43" t="s">
        <v>14</v>
      </c>
      <c r="M162" s="43" t="s">
        <v>16</v>
      </c>
      <c r="N162" s="42">
        <f t="shared" si="2"/>
        <v>0</v>
      </c>
    </row>
    <row r="163" spans="1:14" x14ac:dyDescent="0.25">
      <c r="A163" s="19">
        <v>40851</v>
      </c>
      <c r="B163" s="20" t="s">
        <v>16</v>
      </c>
      <c r="C163" s="23">
        <v>4500.0000000000591</v>
      </c>
      <c r="D163" s="44">
        <v>40851</v>
      </c>
      <c r="E163" s="43">
        <v>0</v>
      </c>
      <c r="F163" s="43" t="s">
        <v>65</v>
      </c>
      <c r="G163" s="43">
        <v>163</v>
      </c>
      <c r="H163" s="43" t="s">
        <v>70</v>
      </c>
      <c r="I163" s="43">
        <v>4500.0000000002301</v>
      </c>
      <c r="J163" s="43" t="s">
        <v>67</v>
      </c>
      <c r="K163" s="43" t="s">
        <v>68</v>
      </c>
      <c r="L163" s="43" t="s">
        <v>14</v>
      </c>
      <c r="M163" s="43" t="s">
        <v>16</v>
      </c>
      <c r="N163" s="42">
        <f t="shared" si="2"/>
        <v>0</v>
      </c>
    </row>
    <row r="164" spans="1:14" x14ac:dyDescent="0.25">
      <c r="A164" s="17">
        <v>40854</v>
      </c>
      <c r="B164" s="18" t="s">
        <v>16</v>
      </c>
      <c r="C164" s="22">
        <v>-4124.9999999998236</v>
      </c>
      <c r="D164" s="44">
        <v>40854</v>
      </c>
      <c r="E164" s="43">
        <v>0</v>
      </c>
      <c r="F164" s="43" t="s">
        <v>65</v>
      </c>
      <c r="G164" s="43">
        <v>163</v>
      </c>
      <c r="H164" s="43" t="s">
        <v>70</v>
      </c>
      <c r="I164" s="43">
        <v>-4125</v>
      </c>
      <c r="J164" s="43" t="s">
        <v>67</v>
      </c>
      <c r="K164" s="43" t="s">
        <v>68</v>
      </c>
      <c r="L164" s="43" t="s">
        <v>14</v>
      </c>
      <c r="M164" s="43" t="s">
        <v>16</v>
      </c>
      <c r="N164" s="42">
        <f t="shared" si="2"/>
        <v>0</v>
      </c>
    </row>
    <row r="165" spans="1:14" x14ac:dyDescent="0.25">
      <c r="A165" s="19">
        <v>40855</v>
      </c>
      <c r="B165" s="20" t="s">
        <v>16</v>
      </c>
      <c r="C165" s="23">
        <v>-7875.0000000002428</v>
      </c>
      <c r="D165" s="44">
        <v>40855</v>
      </c>
      <c r="E165" s="43">
        <v>0</v>
      </c>
      <c r="F165" s="43" t="s">
        <v>65</v>
      </c>
      <c r="G165" s="43">
        <v>163</v>
      </c>
      <c r="H165" s="43" t="s">
        <v>70</v>
      </c>
      <c r="I165" s="43">
        <v>-7875.0000000002301</v>
      </c>
      <c r="J165" s="43" t="s">
        <v>67</v>
      </c>
      <c r="K165" s="43" t="s">
        <v>68</v>
      </c>
      <c r="L165" s="43" t="s">
        <v>14</v>
      </c>
      <c r="M165" s="43" t="s">
        <v>16</v>
      </c>
      <c r="N165" s="42">
        <f t="shared" si="2"/>
        <v>0</v>
      </c>
    </row>
    <row r="166" spans="1:14" x14ac:dyDescent="0.25">
      <c r="A166" s="17">
        <v>40856</v>
      </c>
      <c r="B166" s="18" t="s">
        <v>16</v>
      </c>
      <c r="C166" s="22">
        <v>38375.000000000211</v>
      </c>
      <c r="D166" s="44">
        <v>40856</v>
      </c>
      <c r="E166" s="43">
        <v>0</v>
      </c>
      <c r="F166" s="43" t="s">
        <v>65</v>
      </c>
      <c r="G166" s="43">
        <v>163</v>
      </c>
      <c r="H166" s="43" t="s">
        <v>70</v>
      </c>
      <c r="I166" s="43">
        <v>38375.000000000196</v>
      </c>
      <c r="J166" s="43" t="s">
        <v>67</v>
      </c>
      <c r="K166" s="43" t="s">
        <v>68</v>
      </c>
      <c r="L166" s="43" t="s">
        <v>14</v>
      </c>
      <c r="M166" s="43" t="s">
        <v>16</v>
      </c>
      <c r="N166" s="42">
        <f t="shared" si="2"/>
        <v>0</v>
      </c>
    </row>
    <row r="167" spans="1:14" x14ac:dyDescent="0.25">
      <c r="A167" s="19">
        <v>40857</v>
      </c>
      <c r="B167" s="20" t="s">
        <v>16</v>
      </c>
      <c r="C167" s="23">
        <v>-6875.0000000000755</v>
      </c>
      <c r="D167" s="44">
        <v>40857</v>
      </c>
      <c r="E167" s="43">
        <v>0</v>
      </c>
      <c r="F167" s="43" t="s">
        <v>65</v>
      </c>
      <c r="G167" s="43">
        <v>163</v>
      </c>
      <c r="H167" s="43" t="s">
        <v>70</v>
      </c>
      <c r="I167" s="43">
        <v>-6875</v>
      </c>
      <c r="J167" s="43" t="s">
        <v>67</v>
      </c>
      <c r="K167" s="43" t="s">
        <v>68</v>
      </c>
      <c r="L167" s="43" t="s">
        <v>14</v>
      </c>
      <c r="M167" s="43" t="s">
        <v>16</v>
      </c>
      <c r="N167" s="42">
        <f t="shared" si="2"/>
        <v>0</v>
      </c>
    </row>
    <row r="168" spans="1:14" x14ac:dyDescent="0.25">
      <c r="A168" s="17">
        <v>40858</v>
      </c>
      <c r="B168" s="18" t="s">
        <v>16</v>
      </c>
      <c r="C168" s="22">
        <v>-14125.000000000109</v>
      </c>
      <c r="D168" s="44">
        <v>40858</v>
      </c>
      <c r="E168" s="43">
        <v>0</v>
      </c>
      <c r="F168" s="43" t="s">
        <v>65</v>
      </c>
      <c r="G168" s="43">
        <v>163</v>
      </c>
      <c r="H168" s="43" t="s">
        <v>70</v>
      </c>
      <c r="I168" s="43">
        <v>-14125</v>
      </c>
      <c r="J168" s="43" t="s">
        <v>67</v>
      </c>
      <c r="K168" s="43" t="s">
        <v>68</v>
      </c>
      <c r="L168" s="43" t="s">
        <v>14</v>
      </c>
      <c r="M168" s="43" t="s">
        <v>16</v>
      </c>
      <c r="N168" s="42">
        <f t="shared" si="2"/>
        <v>0</v>
      </c>
    </row>
    <row r="169" spans="1:14" x14ac:dyDescent="0.25">
      <c r="A169" s="19">
        <v>40861</v>
      </c>
      <c r="B169" s="20" t="s">
        <v>16</v>
      </c>
      <c r="C169" s="23">
        <v>5750.0000000001992</v>
      </c>
      <c r="D169" s="44">
        <v>40861</v>
      </c>
      <c r="E169" s="43">
        <v>0</v>
      </c>
      <c r="F169" s="43" t="s">
        <v>69</v>
      </c>
      <c r="G169" s="43">
        <v>163</v>
      </c>
      <c r="H169" s="43" t="s">
        <v>70</v>
      </c>
      <c r="I169" s="43">
        <v>5750</v>
      </c>
      <c r="J169" s="43" t="s">
        <v>67</v>
      </c>
      <c r="K169" s="43" t="s">
        <v>68</v>
      </c>
      <c r="L169" s="43" t="s">
        <v>14</v>
      </c>
      <c r="M169" s="43" t="s">
        <v>16</v>
      </c>
      <c r="N169" s="42">
        <f t="shared" si="2"/>
        <v>0</v>
      </c>
    </row>
    <row r="170" spans="1:14" x14ac:dyDescent="0.25">
      <c r="A170" s="17">
        <v>40833</v>
      </c>
      <c r="B170" s="18" t="s">
        <v>17</v>
      </c>
      <c r="C170" s="22">
        <v>-42124.999999999804</v>
      </c>
      <c r="D170" s="44">
        <v>40833</v>
      </c>
      <c r="E170" s="43">
        <v>0</v>
      </c>
      <c r="F170" s="43" t="s">
        <v>65</v>
      </c>
      <c r="G170" s="43">
        <v>163</v>
      </c>
      <c r="H170" s="43" t="s">
        <v>70</v>
      </c>
      <c r="I170" s="43">
        <v>-42125</v>
      </c>
      <c r="J170" s="43" t="s">
        <v>67</v>
      </c>
      <c r="K170" s="43" t="s">
        <v>68</v>
      </c>
      <c r="L170" s="43" t="s">
        <v>14</v>
      </c>
      <c r="M170" s="43" t="s">
        <v>17</v>
      </c>
      <c r="N170" s="42">
        <f t="shared" si="2"/>
        <v>0</v>
      </c>
    </row>
    <row r="171" spans="1:14" x14ac:dyDescent="0.25">
      <c r="A171" s="19">
        <v>40834</v>
      </c>
      <c r="B171" s="20" t="s">
        <v>17</v>
      </c>
      <c r="C171" s="23">
        <v>-11375.000000000135</v>
      </c>
      <c r="D171" s="44">
        <v>40834</v>
      </c>
      <c r="E171" s="43">
        <v>0</v>
      </c>
      <c r="F171" s="43" t="s">
        <v>65</v>
      </c>
      <c r="G171" s="43">
        <v>163</v>
      </c>
      <c r="H171" s="43" t="s">
        <v>70</v>
      </c>
      <c r="I171" s="43">
        <v>-11375</v>
      </c>
      <c r="J171" s="43" t="s">
        <v>67</v>
      </c>
      <c r="K171" s="43" t="s">
        <v>68</v>
      </c>
      <c r="L171" s="43" t="s">
        <v>14</v>
      </c>
      <c r="M171" s="43" t="s">
        <v>17</v>
      </c>
      <c r="N171" s="42">
        <f t="shared" si="2"/>
        <v>0</v>
      </c>
    </row>
    <row r="172" spans="1:14" x14ac:dyDescent="0.25">
      <c r="A172" s="17">
        <v>40835</v>
      </c>
      <c r="B172" s="18" t="s">
        <v>17</v>
      </c>
      <c r="C172" s="22">
        <v>14000.000000000124</v>
      </c>
      <c r="D172" s="44">
        <v>40835</v>
      </c>
      <c r="E172" s="43">
        <v>0</v>
      </c>
      <c r="F172" s="43" t="s">
        <v>65</v>
      </c>
      <c r="G172" s="43">
        <v>163</v>
      </c>
      <c r="H172" s="43" t="s">
        <v>70</v>
      </c>
      <c r="I172" s="43">
        <v>14000</v>
      </c>
      <c r="J172" s="43" t="s">
        <v>67</v>
      </c>
      <c r="K172" s="43" t="s">
        <v>68</v>
      </c>
      <c r="L172" s="43" t="s">
        <v>14</v>
      </c>
      <c r="M172" s="43" t="s">
        <v>17</v>
      </c>
      <c r="N172" s="42">
        <f t="shared" si="2"/>
        <v>0</v>
      </c>
    </row>
    <row r="173" spans="1:14" x14ac:dyDescent="0.25">
      <c r="A173" s="19">
        <v>40836</v>
      </c>
      <c r="B173" s="20" t="s">
        <v>17</v>
      </c>
      <c r="C173" s="23">
        <v>-8750.0000000001473</v>
      </c>
      <c r="D173" s="44">
        <v>40836</v>
      </c>
      <c r="E173" s="43">
        <v>0</v>
      </c>
      <c r="F173" s="43" t="s">
        <v>65</v>
      </c>
      <c r="G173" s="43">
        <v>163</v>
      </c>
      <c r="H173" s="43" t="s">
        <v>70</v>
      </c>
      <c r="I173" s="43">
        <v>-8750</v>
      </c>
      <c r="J173" s="43" t="s">
        <v>67</v>
      </c>
      <c r="K173" s="43" t="s">
        <v>68</v>
      </c>
      <c r="L173" s="43" t="s">
        <v>14</v>
      </c>
      <c r="M173" s="43" t="s">
        <v>17</v>
      </c>
      <c r="N173" s="42">
        <f t="shared" si="2"/>
        <v>0</v>
      </c>
    </row>
    <row r="174" spans="1:14" x14ac:dyDescent="0.25">
      <c r="A174" s="17">
        <v>40837</v>
      </c>
      <c r="B174" s="18" t="s">
        <v>17</v>
      </c>
      <c r="C174" s="22">
        <v>17749.999999999989</v>
      </c>
      <c r="D174" s="44">
        <v>40837</v>
      </c>
      <c r="E174" s="43">
        <v>0</v>
      </c>
      <c r="F174" s="43" t="s">
        <v>65</v>
      </c>
      <c r="G174" s="43">
        <v>163</v>
      </c>
      <c r="H174" s="43" t="s">
        <v>70</v>
      </c>
      <c r="I174" s="43">
        <v>17750</v>
      </c>
      <c r="J174" s="43" t="s">
        <v>67</v>
      </c>
      <c r="K174" s="43" t="s">
        <v>68</v>
      </c>
      <c r="L174" s="43" t="s">
        <v>14</v>
      </c>
      <c r="M174" s="43" t="s">
        <v>17</v>
      </c>
      <c r="N174" s="42">
        <f t="shared" si="2"/>
        <v>0</v>
      </c>
    </row>
    <row r="175" spans="1:14" x14ac:dyDescent="0.25">
      <c r="A175" s="19">
        <v>40840</v>
      </c>
      <c r="B175" s="20" t="s">
        <v>17</v>
      </c>
      <c r="C175" s="23">
        <v>-6374.9999999998527</v>
      </c>
      <c r="D175" s="44">
        <v>40840</v>
      </c>
      <c r="E175" s="43">
        <v>0</v>
      </c>
      <c r="F175" s="43" t="s">
        <v>65</v>
      </c>
      <c r="G175" s="43">
        <v>163</v>
      </c>
      <c r="H175" s="43" t="s">
        <v>70</v>
      </c>
      <c r="I175" s="43">
        <v>-6375</v>
      </c>
      <c r="J175" s="43" t="s">
        <v>67</v>
      </c>
      <c r="K175" s="43" t="s">
        <v>68</v>
      </c>
      <c r="L175" s="43" t="s">
        <v>14</v>
      </c>
      <c r="M175" s="43" t="s">
        <v>17</v>
      </c>
      <c r="N175" s="42">
        <f t="shared" si="2"/>
        <v>0</v>
      </c>
    </row>
    <row r="176" spans="1:14" x14ac:dyDescent="0.25">
      <c r="A176" s="17">
        <v>40841</v>
      </c>
      <c r="B176" s="18" t="s">
        <v>17</v>
      </c>
      <c r="C176" s="22">
        <v>10874.999999999913</v>
      </c>
      <c r="D176" s="44">
        <v>40841</v>
      </c>
      <c r="E176" s="43">
        <v>0</v>
      </c>
      <c r="F176" s="43" t="s">
        <v>65</v>
      </c>
      <c r="G176" s="43">
        <v>163</v>
      </c>
      <c r="H176" s="43" t="s">
        <v>70</v>
      </c>
      <c r="I176" s="43">
        <v>10875</v>
      </c>
      <c r="J176" s="43" t="s">
        <v>67</v>
      </c>
      <c r="K176" s="43" t="s">
        <v>68</v>
      </c>
      <c r="L176" s="43" t="s">
        <v>14</v>
      </c>
      <c r="M176" s="43" t="s">
        <v>17</v>
      </c>
      <c r="N176" s="42">
        <f t="shared" si="2"/>
        <v>0</v>
      </c>
    </row>
    <row r="177" spans="1:14" x14ac:dyDescent="0.25">
      <c r="A177" s="19">
        <v>40842</v>
      </c>
      <c r="B177" s="20" t="s">
        <v>17</v>
      </c>
      <c r="C177" s="23">
        <v>5124.9999999999909</v>
      </c>
      <c r="D177" s="44">
        <v>40842</v>
      </c>
      <c r="E177" s="43">
        <v>0</v>
      </c>
      <c r="F177" s="43" t="s">
        <v>65</v>
      </c>
      <c r="G177" s="43">
        <v>163</v>
      </c>
      <c r="H177" s="43" t="s">
        <v>70</v>
      </c>
      <c r="I177" s="43">
        <v>5125</v>
      </c>
      <c r="J177" s="43" t="s">
        <v>67</v>
      </c>
      <c r="K177" s="43" t="s">
        <v>68</v>
      </c>
      <c r="L177" s="43" t="s">
        <v>14</v>
      </c>
      <c r="M177" s="43" t="s">
        <v>17</v>
      </c>
      <c r="N177" s="42">
        <f t="shared" si="2"/>
        <v>0</v>
      </c>
    </row>
    <row r="178" spans="1:14" x14ac:dyDescent="0.25">
      <c r="A178" s="17">
        <v>40843</v>
      </c>
      <c r="B178" s="18" t="s">
        <v>17</v>
      </c>
      <c r="C178" s="22">
        <v>22625.000000000007</v>
      </c>
      <c r="D178" s="44">
        <v>40843</v>
      </c>
      <c r="E178" s="43">
        <v>0</v>
      </c>
      <c r="F178" s="43" t="s">
        <v>65</v>
      </c>
      <c r="G178" s="43">
        <v>163</v>
      </c>
      <c r="H178" s="43" t="s">
        <v>70</v>
      </c>
      <c r="I178" s="43">
        <v>22625</v>
      </c>
      <c r="J178" s="43" t="s">
        <v>67</v>
      </c>
      <c r="K178" s="43" t="s">
        <v>68</v>
      </c>
      <c r="L178" s="43" t="s">
        <v>14</v>
      </c>
      <c r="M178" s="43" t="s">
        <v>17</v>
      </c>
      <c r="N178" s="42">
        <f t="shared" si="2"/>
        <v>0</v>
      </c>
    </row>
    <row r="179" spans="1:14" x14ac:dyDescent="0.25">
      <c r="A179" s="19">
        <v>40844</v>
      </c>
      <c r="B179" s="20" t="s">
        <v>17</v>
      </c>
      <c r="C179" s="23">
        <v>1875.0000000000709</v>
      </c>
      <c r="D179" s="44">
        <v>40844</v>
      </c>
      <c r="E179" s="43">
        <v>0</v>
      </c>
      <c r="F179" s="43" t="s">
        <v>65</v>
      </c>
      <c r="G179" s="43">
        <v>163</v>
      </c>
      <c r="H179" s="43" t="s">
        <v>70</v>
      </c>
      <c r="I179" s="43">
        <v>1875</v>
      </c>
      <c r="J179" s="43" t="s">
        <v>67</v>
      </c>
      <c r="K179" s="43" t="s">
        <v>68</v>
      </c>
      <c r="L179" s="43" t="s">
        <v>14</v>
      </c>
      <c r="M179" s="43" t="s">
        <v>17</v>
      </c>
      <c r="N179" s="42">
        <f t="shared" si="2"/>
        <v>0</v>
      </c>
    </row>
    <row r="180" spans="1:14" x14ac:dyDescent="0.25">
      <c r="A180" s="17">
        <v>40847</v>
      </c>
      <c r="B180" s="18" t="s">
        <v>17</v>
      </c>
      <c r="C180" s="22">
        <v>-19375.000000000087</v>
      </c>
      <c r="D180" s="44">
        <v>40847</v>
      </c>
      <c r="E180" s="43">
        <v>0</v>
      </c>
      <c r="F180" s="43" t="s">
        <v>65</v>
      </c>
      <c r="G180" s="43">
        <v>163</v>
      </c>
      <c r="H180" s="43" t="s">
        <v>70</v>
      </c>
      <c r="I180" s="43">
        <v>-19375</v>
      </c>
      <c r="J180" s="43" t="s">
        <v>67</v>
      </c>
      <c r="K180" s="43" t="s">
        <v>68</v>
      </c>
      <c r="L180" s="43" t="s">
        <v>14</v>
      </c>
      <c r="M180" s="43" t="s">
        <v>17</v>
      </c>
      <c r="N180" s="42">
        <f t="shared" si="2"/>
        <v>0</v>
      </c>
    </row>
    <row r="181" spans="1:14" x14ac:dyDescent="0.25">
      <c r="A181" s="19">
        <v>40848</v>
      </c>
      <c r="B181" s="20" t="s">
        <v>17</v>
      </c>
      <c r="C181" s="23">
        <v>-40374.999999999993</v>
      </c>
      <c r="D181" s="44">
        <v>40848</v>
      </c>
      <c r="E181" s="43">
        <v>0</v>
      </c>
      <c r="F181" s="43" t="s">
        <v>65</v>
      </c>
      <c r="G181" s="43">
        <v>163</v>
      </c>
      <c r="H181" s="43" t="s">
        <v>70</v>
      </c>
      <c r="I181" s="43">
        <v>-40375</v>
      </c>
      <c r="J181" s="43" t="s">
        <v>67</v>
      </c>
      <c r="K181" s="43" t="s">
        <v>68</v>
      </c>
      <c r="L181" s="43" t="s">
        <v>14</v>
      </c>
      <c r="M181" s="43" t="s">
        <v>17</v>
      </c>
      <c r="N181" s="42">
        <f t="shared" si="2"/>
        <v>0</v>
      </c>
    </row>
    <row r="182" spans="1:14" x14ac:dyDescent="0.25">
      <c r="A182" s="17">
        <v>40849</v>
      </c>
      <c r="B182" s="18" t="s">
        <v>17</v>
      </c>
      <c r="C182" s="22">
        <v>13499.999999999902</v>
      </c>
      <c r="D182" s="44">
        <v>40849</v>
      </c>
      <c r="E182" s="43">
        <v>0</v>
      </c>
      <c r="F182" s="43" t="s">
        <v>65</v>
      </c>
      <c r="G182" s="43">
        <v>163</v>
      </c>
      <c r="H182" s="43" t="s">
        <v>70</v>
      </c>
      <c r="I182" s="43">
        <v>13499.9999999998</v>
      </c>
      <c r="J182" s="43" t="s">
        <v>67</v>
      </c>
      <c r="K182" s="43" t="s">
        <v>68</v>
      </c>
      <c r="L182" s="43" t="s">
        <v>14</v>
      </c>
      <c r="M182" s="43" t="s">
        <v>17</v>
      </c>
      <c r="N182" s="42">
        <f t="shared" si="2"/>
        <v>0</v>
      </c>
    </row>
    <row r="183" spans="1:14" x14ac:dyDescent="0.25">
      <c r="A183" s="19">
        <v>40850</v>
      </c>
      <c r="B183" s="20" t="s">
        <v>17</v>
      </c>
      <c r="C183" s="23">
        <v>-2374.9999999997385</v>
      </c>
      <c r="D183" s="44">
        <v>40850</v>
      </c>
      <c r="E183" s="43">
        <v>0</v>
      </c>
      <c r="F183" s="43" t="s">
        <v>65</v>
      </c>
      <c r="G183" s="43">
        <v>163</v>
      </c>
      <c r="H183" s="43" t="s">
        <v>70</v>
      </c>
      <c r="I183" s="43">
        <v>-2374.9999999995298</v>
      </c>
      <c r="J183" s="43" t="s">
        <v>67</v>
      </c>
      <c r="K183" s="43" t="s">
        <v>68</v>
      </c>
      <c r="L183" s="43" t="s">
        <v>14</v>
      </c>
      <c r="M183" s="43" t="s">
        <v>17</v>
      </c>
      <c r="N183" s="42">
        <f t="shared" si="2"/>
        <v>0</v>
      </c>
    </row>
    <row r="184" spans="1:14" x14ac:dyDescent="0.25">
      <c r="A184" s="17">
        <v>40851</v>
      </c>
      <c r="B184" s="18" t="s">
        <v>17</v>
      </c>
      <c r="C184" s="22">
        <v>-4500.0000000000591</v>
      </c>
      <c r="D184" s="44">
        <v>40851</v>
      </c>
      <c r="E184" s="43">
        <v>0</v>
      </c>
      <c r="F184" s="43" t="s">
        <v>65</v>
      </c>
      <c r="G184" s="43">
        <v>163</v>
      </c>
      <c r="H184" s="43" t="s">
        <v>70</v>
      </c>
      <c r="I184" s="43">
        <v>-4500.0000000002301</v>
      </c>
      <c r="J184" s="43" t="s">
        <v>67</v>
      </c>
      <c r="K184" s="43" t="s">
        <v>68</v>
      </c>
      <c r="L184" s="43" t="s">
        <v>14</v>
      </c>
      <c r="M184" s="43" t="s">
        <v>17</v>
      </c>
      <c r="N184" s="42">
        <f t="shared" si="2"/>
        <v>0</v>
      </c>
    </row>
    <row r="185" spans="1:14" x14ac:dyDescent="0.25">
      <c r="A185" s="19">
        <v>40854</v>
      </c>
      <c r="B185" s="20" t="s">
        <v>17</v>
      </c>
      <c r="C185" s="23">
        <v>4124.9999999998236</v>
      </c>
      <c r="D185" s="44">
        <v>40854</v>
      </c>
      <c r="E185" s="43">
        <v>0</v>
      </c>
      <c r="F185" s="43" t="s">
        <v>65</v>
      </c>
      <c r="G185" s="43">
        <v>163</v>
      </c>
      <c r="H185" s="43" t="s">
        <v>70</v>
      </c>
      <c r="I185" s="43">
        <v>4125</v>
      </c>
      <c r="J185" s="43" t="s">
        <v>67</v>
      </c>
      <c r="K185" s="43" t="s">
        <v>68</v>
      </c>
      <c r="L185" s="43" t="s">
        <v>14</v>
      </c>
      <c r="M185" s="43" t="s">
        <v>17</v>
      </c>
      <c r="N185" s="42">
        <f t="shared" si="2"/>
        <v>0</v>
      </c>
    </row>
    <row r="186" spans="1:14" x14ac:dyDescent="0.25">
      <c r="A186" s="17">
        <v>40855</v>
      </c>
      <c r="B186" s="18" t="s">
        <v>17</v>
      </c>
      <c r="C186" s="22">
        <v>7875.0000000002428</v>
      </c>
      <c r="D186" s="44">
        <v>40855</v>
      </c>
      <c r="E186" s="43">
        <v>0</v>
      </c>
      <c r="F186" s="43" t="s">
        <v>65</v>
      </c>
      <c r="G186" s="43">
        <v>163</v>
      </c>
      <c r="H186" s="43" t="s">
        <v>70</v>
      </c>
      <c r="I186" s="43">
        <v>7875.0000000002301</v>
      </c>
      <c r="J186" s="43" t="s">
        <v>67</v>
      </c>
      <c r="K186" s="43" t="s">
        <v>68</v>
      </c>
      <c r="L186" s="43" t="s">
        <v>14</v>
      </c>
      <c r="M186" s="43" t="s">
        <v>17</v>
      </c>
      <c r="N186" s="42">
        <f t="shared" si="2"/>
        <v>0</v>
      </c>
    </row>
    <row r="187" spans="1:14" x14ac:dyDescent="0.25">
      <c r="A187" s="19">
        <v>40856</v>
      </c>
      <c r="B187" s="20" t="s">
        <v>17</v>
      </c>
      <c r="C187" s="23">
        <v>-38375.000000000211</v>
      </c>
      <c r="D187" s="44">
        <v>40856</v>
      </c>
      <c r="E187" s="43">
        <v>0</v>
      </c>
      <c r="F187" s="43" t="s">
        <v>65</v>
      </c>
      <c r="G187" s="43">
        <v>163</v>
      </c>
      <c r="H187" s="43" t="s">
        <v>70</v>
      </c>
      <c r="I187" s="43">
        <v>-38375.000000000196</v>
      </c>
      <c r="J187" s="43" t="s">
        <v>67</v>
      </c>
      <c r="K187" s="43" t="s">
        <v>68</v>
      </c>
      <c r="L187" s="43" t="s">
        <v>14</v>
      </c>
      <c r="M187" s="43" t="s">
        <v>17</v>
      </c>
      <c r="N187" s="42">
        <f t="shared" si="2"/>
        <v>0</v>
      </c>
    </row>
    <row r="188" spans="1:14" x14ac:dyDescent="0.25">
      <c r="A188" s="17">
        <v>40857</v>
      </c>
      <c r="B188" s="18" t="s">
        <v>17</v>
      </c>
      <c r="C188" s="22">
        <v>6875.0000000000755</v>
      </c>
      <c r="D188" s="44">
        <v>40857</v>
      </c>
      <c r="E188" s="43">
        <v>0</v>
      </c>
      <c r="F188" s="43" t="s">
        <v>65</v>
      </c>
      <c r="G188" s="43">
        <v>163</v>
      </c>
      <c r="H188" s="43" t="s">
        <v>70</v>
      </c>
      <c r="I188" s="43">
        <v>6875</v>
      </c>
      <c r="J188" s="43" t="s">
        <v>67</v>
      </c>
      <c r="K188" s="43" t="s">
        <v>68</v>
      </c>
      <c r="L188" s="43" t="s">
        <v>14</v>
      </c>
      <c r="M188" s="43" t="s">
        <v>17</v>
      </c>
      <c r="N188" s="42">
        <f t="shared" si="2"/>
        <v>0</v>
      </c>
    </row>
    <row r="189" spans="1:14" x14ac:dyDescent="0.25">
      <c r="A189" s="19">
        <v>40858</v>
      </c>
      <c r="B189" s="20" t="s">
        <v>17</v>
      </c>
      <c r="C189" s="23">
        <v>14125.000000000109</v>
      </c>
      <c r="D189" s="44">
        <v>40858</v>
      </c>
      <c r="E189" s="43">
        <v>0</v>
      </c>
      <c r="F189" s="43" t="s">
        <v>65</v>
      </c>
      <c r="G189" s="43">
        <v>163</v>
      </c>
      <c r="H189" s="43" t="s">
        <v>70</v>
      </c>
      <c r="I189" s="43">
        <v>14125</v>
      </c>
      <c r="J189" s="43" t="s">
        <v>67</v>
      </c>
      <c r="K189" s="43" t="s">
        <v>68</v>
      </c>
      <c r="L189" s="43" t="s">
        <v>14</v>
      </c>
      <c r="M189" s="43" t="s">
        <v>17</v>
      </c>
      <c r="N189" s="42">
        <f t="shared" si="2"/>
        <v>0</v>
      </c>
    </row>
    <row r="190" spans="1:14" x14ac:dyDescent="0.25">
      <c r="A190" s="17">
        <v>40861</v>
      </c>
      <c r="B190" s="18" t="s">
        <v>17</v>
      </c>
      <c r="C190" s="22">
        <v>-5750.0000000001992</v>
      </c>
      <c r="D190" s="44">
        <v>40861</v>
      </c>
      <c r="E190" s="43">
        <v>0</v>
      </c>
      <c r="F190" s="43" t="s">
        <v>69</v>
      </c>
      <c r="G190" s="43">
        <v>163</v>
      </c>
      <c r="H190" s="43" t="s">
        <v>70</v>
      </c>
      <c r="I190" s="43">
        <v>-5750</v>
      </c>
      <c r="J190" s="43" t="s">
        <v>67</v>
      </c>
      <c r="K190" s="43" t="s">
        <v>68</v>
      </c>
      <c r="L190" s="43" t="s">
        <v>14</v>
      </c>
      <c r="M190" s="43" t="s">
        <v>17</v>
      </c>
      <c r="N190" s="42">
        <f t="shared" si="2"/>
        <v>0</v>
      </c>
    </row>
    <row r="191" spans="1:14" x14ac:dyDescent="0.25">
      <c r="A191" s="19">
        <v>40819</v>
      </c>
      <c r="B191" s="20" t="s">
        <v>4</v>
      </c>
      <c r="C191" s="23">
        <v>-139999.99999999985</v>
      </c>
      <c r="D191" s="44">
        <v>40819</v>
      </c>
      <c r="E191" s="43">
        <v>0</v>
      </c>
      <c r="F191" s="43" t="s">
        <v>65</v>
      </c>
      <c r="G191" s="43">
        <v>163</v>
      </c>
      <c r="H191" s="43" t="s">
        <v>70</v>
      </c>
      <c r="I191" s="43">
        <v>-140000</v>
      </c>
      <c r="J191" s="43" t="s">
        <v>67</v>
      </c>
      <c r="K191" s="43" t="s">
        <v>68</v>
      </c>
      <c r="L191" s="43" t="s">
        <v>3</v>
      </c>
      <c r="M191" s="43" t="s">
        <v>4</v>
      </c>
      <c r="N191" s="42">
        <f t="shared" si="2"/>
        <v>0</v>
      </c>
    </row>
    <row r="192" spans="1:14" x14ac:dyDescent="0.25">
      <c r="A192" s="17">
        <v>40820</v>
      </c>
      <c r="B192" s="18" t="s">
        <v>4</v>
      </c>
      <c r="C192" s="22">
        <v>-15249.999999999985</v>
      </c>
      <c r="D192" s="44">
        <v>40820</v>
      </c>
      <c r="E192" s="43">
        <v>0</v>
      </c>
      <c r="F192" s="43" t="s">
        <v>65</v>
      </c>
      <c r="G192" s="43">
        <v>163</v>
      </c>
      <c r="H192" s="43" t="s">
        <v>70</v>
      </c>
      <c r="I192" s="43">
        <v>-15250</v>
      </c>
      <c r="J192" s="43" t="s">
        <v>67</v>
      </c>
      <c r="K192" s="43" t="s">
        <v>68</v>
      </c>
      <c r="L192" s="43" t="s">
        <v>3</v>
      </c>
      <c r="M192" s="43" t="s">
        <v>4</v>
      </c>
      <c r="N192" s="42">
        <f t="shared" si="2"/>
        <v>0</v>
      </c>
    </row>
    <row r="193" spans="1:14" x14ac:dyDescent="0.25">
      <c r="A193" s="19">
        <v>40821</v>
      </c>
      <c r="B193" s="20" t="s">
        <v>4</v>
      </c>
      <c r="C193" s="23">
        <v>14500.000000000069</v>
      </c>
      <c r="D193" s="44">
        <v>40821</v>
      </c>
      <c r="E193" s="43">
        <v>0</v>
      </c>
      <c r="F193" s="43" t="s">
        <v>65</v>
      </c>
      <c r="G193" s="43">
        <v>163</v>
      </c>
      <c r="H193" s="43" t="s">
        <v>70</v>
      </c>
      <c r="I193" s="43">
        <v>14500.0000000002</v>
      </c>
      <c r="J193" s="43" t="s">
        <v>67</v>
      </c>
      <c r="K193" s="43" t="s">
        <v>68</v>
      </c>
      <c r="L193" s="43" t="s">
        <v>3</v>
      </c>
      <c r="M193" s="43" t="s">
        <v>4</v>
      </c>
      <c r="N193" s="42">
        <f t="shared" si="2"/>
        <v>0</v>
      </c>
    </row>
    <row r="194" spans="1:14" x14ac:dyDescent="0.25">
      <c r="A194" s="17">
        <v>40822</v>
      </c>
      <c r="B194" s="18" t="s">
        <v>4</v>
      </c>
      <c r="C194" s="22">
        <v>1374.9999999998486</v>
      </c>
      <c r="D194" s="44">
        <v>40822</v>
      </c>
      <c r="E194" s="43">
        <v>0</v>
      </c>
      <c r="F194" s="43" t="s">
        <v>65</v>
      </c>
      <c r="G194" s="43">
        <v>163</v>
      </c>
      <c r="H194" s="43" t="s">
        <v>70</v>
      </c>
      <c r="I194" s="43">
        <v>1374.9999999997699</v>
      </c>
      <c r="J194" s="43" t="s">
        <v>67</v>
      </c>
      <c r="K194" s="43" t="s">
        <v>68</v>
      </c>
      <c r="L194" s="43" t="s">
        <v>3</v>
      </c>
      <c r="M194" s="43" t="s">
        <v>4</v>
      </c>
      <c r="N194" s="42">
        <f t="shared" si="2"/>
        <v>0</v>
      </c>
    </row>
    <row r="195" spans="1:14" x14ac:dyDescent="0.25">
      <c r="A195" s="19">
        <v>40823</v>
      </c>
      <c r="B195" s="20" t="s">
        <v>4</v>
      </c>
      <c r="C195" s="23">
        <v>18750.000000000156</v>
      </c>
      <c r="D195" s="44">
        <v>40823</v>
      </c>
      <c r="E195" s="43">
        <v>0</v>
      </c>
      <c r="F195" s="43" t="s">
        <v>65</v>
      </c>
      <c r="G195" s="43">
        <v>163</v>
      </c>
      <c r="H195" s="43" t="s">
        <v>70</v>
      </c>
      <c r="I195" s="43">
        <v>18750.0000000002</v>
      </c>
      <c r="J195" s="43" t="s">
        <v>67</v>
      </c>
      <c r="K195" s="43" t="s">
        <v>68</v>
      </c>
      <c r="L195" s="43" t="s">
        <v>3</v>
      </c>
      <c r="M195" s="43" t="s">
        <v>4</v>
      </c>
      <c r="N195" s="42">
        <f t="shared" ref="N195:N258" si="3">ROUND(C195/I195-1,8)</f>
        <v>0</v>
      </c>
    </row>
    <row r="196" spans="1:14" x14ac:dyDescent="0.25">
      <c r="A196" s="17">
        <v>40827</v>
      </c>
      <c r="B196" s="18" t="s">
        <v>4</v>
      </c>
      <c r="C196" s="22">
        <v>14624.999999999776</v>
      </c>
      <c r="D196" s="44">
        <v>40827</v>
      </c>
      <c r="E196" s="43">
        <v>0</v>
      </c>
      <c r="F196" s="43" t="s">
        <v>65</v>
      </c>
      <c r="G196" s="43">
        <v>163</v>
      </c>
      <c r="H196" s="43" t="s">
        <v>70</v>
      </c>
      <c r="I196" s="43">
        <v>14624.9999999998</v>
      </c>
      <c r="J196" s="43" t="s">
        <v>67</v>
      </c>
      <c r="K196" s="43" t="s">
        <v>68</v>
      </c>
      <c r="L196" s="43" t="s">
        <v>3</v>
      </c>
      <c r="M196" s="43" t="s">
        <v>4</v>
      </c>
      <c r="N196" s="42">
        <f t="shared" si="3"/>
        <v>0</v>
      </c>
    </row>
    <row r="197" spans="1:14" x14ac:dyDescent="0.25">
      <c r="A197" s="19">
        <v>40828</v>
      </c>
      <c r="B197" s="20" t="s">
        <v>4</v>
      </c>
      <c r="C197" s="23">
        <v>21625.000000000116</v>
      </c>
      <c r="D197" s="44">
        <v>40828</v>
      </c>
      <c r="E197" s="43">
        <v>0</v>
      </c>
      <c r="F197" s="43" t="s">
        <v>65</v>
      </c>
      <c r="G197" s="43">
        <v>163</v>
      </c>
      <c r="H197" s="43" t="s">
        <v>70</v>
      </c>
      <c r="I197" s="43">
        <v>21625</v>
      </c>
      <c r="J197" s="43" t="s">
        <v>67</v>
      </c>
      <c r="K197" s="43" t="s">
        <v>68</v>
      </c>
      <c r="L197" s="43" t="s">
        <v>3</v>
      </c>
      <c r="M197" s="43" t="s">
        <v>4</v>
      </c>
      <c r="N197" s="42">
        <f t="shared" si="3"/>
        <v>0</v>
      </c>
    </row>
    <row r="198" spans="1:14" x14ac:dyDescent="0.25">
      <c r="A198" s="17">
        <v>40829</v>
      </c>
      <c r="B198" s="18" t="s">
        <v>4</v>
      </c>
      <c r="C198" s="22">
        <v>-8124.9999999999382</v>
      </c>
      <c r="D198" s="44">
        <v>40829</v>
      </c>
      <c r="E198" s="43">
        <v>0</v>
      </c>
      <c r="F198" s="43" t="s">
        <v>65</v>
      </c>
      <c r="G198" s="43">
        <v>163</v>
      </c>
      <c r="H198" s="43" t="s">
        <v>70</v>
      </c>
      <c r="I198" s="43">
        <v>-8125</v>
      </c>
      <c r="J198" s="43" t="s">
        <v>67</v>
      </c>
      <c r="K198" s="43" t="s">
        <v>68</v>
      </c>
      <c r="L198" s="43" t="s">
        <v>3</v>
      </c>
      <c r="M198" s="43" t="s">
        <v>4</v>
      </c>
      <c r="N198" s="42">
        <f t="shared" si="3"/>
        <v>0</v>
      </c>
    </row>
    <row r="199" spans="1:14" x14ac:dyDescent="0.25">
      <c r="A199" s="19">
        <v>40830</v>
      </c>
      <c r="B199" s="20" t="s">
        <v>4</v>
      </c>
      <c r="C199" s="23">
        <v>20374.999999999978</v>
      </c>
      <c r="D199" s="44">
        <v>40830</v>
      </c>
      <c r="E199" s="43">
        <v>0</v>
      </c>
      <c r="F199" s="43" t="s">
        <v>65</v>
      </c>
      <c r="G199" s="43">
        <v>163</v>
      </c>
      <c r="H199" s="43" t="s">
        <v>70</v>
      </c>
      <c r="I199" s="43">
        <v>20375</v>
      </c>
      <c r="J199" s="43" t="s">
        <v>67</v>
      </c>
      <c r="K199" s="43" t="s">
        <v>68</v>
      </c>
      <c r="L199" s="43" t="s">
        <v>3</v>
      </c>
      <c r="M199" s="43" t="s">
        <v>4</v>
      </c>
      <c r="N199" s="42">
        <f t="shared" si="3"/>
        <v>0</v>
      </c>
    </row>
    <row r="200" spans="1:14" x14ac:dyDescent="0.25">
      <c r="A200" s="17">
        <v>40833</v>
      </c>
      <c r="B200" s="18" t="s">
        <v>4</v>
      </c>
      <c r="C200" s="22">
        <v>-9750.0000000000364</v>
      </c>
      <c r="D200" s="44">
        <v>40833</v>
      </c>
      <c r="E200" s="43">
        <v>0</v>
      </c>
      <c r="F200" s="43" t="s">
        <v>65</v>
      </c>
      <c r="G200" s="43">
        <v>163</v>
      </c>
      <c r="H200" s="43" t="s">
        <v>70</v>
      </c>
      <c r="I200" s="43">
        <v>-9750</v>
      </c>
      <c r="J200" s="43" t="s">
        <v>67</v>
      </c>
      <c r="K200" s="43" t="s">
        <v>68</v>
      </c>
      <c r="L200" s="43" t="s">
        <v>3</v>
      </c>
      <c r="M200" s="43" t="s">
        <v>4</v>
      </c>
      <c r="N200" s="42">
        <f t="shared" si="3"/>
        <v>0</v>
      </c>
    </row>
    <row r="201" spans="1:14" x14ac:dyDescent="0.25">
      <c r="A201" s="19">
        <v>40835</v>
      </c>
      <c r="B201" s="20" t="s">
        <v>4</v>
      </c>
      <c r="C201" s="23">
        <v>2687.4883174872957</v>
      </c>
      <c r="D201" s="44">
        <v>40835</v>
      </c>
      <c r="E201" s="43">
        <v>0</v>
      </c>
      <c r="F201" s="43" t="s">
        <v>65</v>
      </c>
      <c r="G201" s="43">
        <v>163</v>
      </c>
      <c r="H201" s="43" t="s">
        <v>70</v>
      </c>
      <c r="I201" s="43">
        <v>2687.4883174872998</v>
      </c>
      <c r="J201" s="43" t="s">
        <v>67</v>
      </c>
      <c r="K201" s="43" t="s">
        <v>68</v>
      </c>
      <c r="L201" s="43" t="s">
        <v>3</v>
      </c>
      <c r="M201" s="43" t="s">
        <v>4</v>
      </c>
      <c r="N201" s="42">
        <f t="shared" si="3"/>
        <v>0</v>
      </c>
    </row>
    <row r="202" spans="1:14" x14ac:dyDescent="0.25">
      <c r="A202" s="17">
        <v>40827</v>
      </c>
      <c r="B202" s="18" t="s">
        <v>5</v>
      </c>
      <c r="C202" s="22">
        <v>122625.0000000001</v>
      </c>
      <c r="D202" s="44">
        <v>40827</v>
      </c>
      <c r="E202" s="43">
        <v>0</v>
      </c>
      <c r="F202" s="43" t="s">
        <v>65</v>
      </c>
      <c r="G202" s="43">
        <v>163</v>
      </c>
      <c r="H202" s="43" t="s">
        <v>70</v>
      </c>
      <c r="I202" s="43">
        <v>122625</v>
      </c>
      <c r="J202" s="43" t="s">
        <v>67</v>
      </c>
      <c r="K202" s="43" t="s">
        <v>68</v>
      </c>
      <c r="L202" s="43" t="s">
        <v>3</v>
      </c>
      <c r="M202" s="43" t="s">
        <v>5</v>
      </c>
      <c r="N202" s="42">
        <f t="shared" si="3"/>
        <v>0</v>
      </c>
    </row>
    <row r="203" spans="1:14" x14ac:dyDescent="0.25">
      <c r="A203" s="19">
        <v>40828</v>
      </c>
      <c r="B203" s="20" t="s">
        <v>5</v>
      </c>
      <c r="C203" s="23">
        <v>-21625.000000000116</v>
      </c>
      <c r="D203" s="44">
        <v>40828</v>
      </c>
      <c r="E203" s="43">
        <v>0</v>
      </c>
      <c r="F203" s="43" t="s">
        <v>65</v>
      </c>
      <c r="G203" s="43">
        <v>163</v>
      </c>
      <c r="H203" s="43" t="s">
        <v>70</v>
      </c>
      <c r="I203" s="43">
        <v>-21625</v>
      </c>
      <c r="J203" s="43" t="s">
        <v>67</v>
      </c>
      <c r="K203" s="43" t="s">
        <v>68</v>
      </c>
      <c r="L203" s="43" t="s">
        <v>3</v>
      </c>
      <c r="M203" s="43" t="s">
        <v>5</v>
      </c>
      <c r="N203" s="42">
        <f t="shared" si="3"/>
        <v>0</v>
      </c>
    </row>
    <row r="204" spans="1:14" x14ac:dyDescent="0.25">
      <c r="A204" s="17">
        <v>40829</v>
      </c>
      <c r="B204" s="18" t="s">
        <v>5</v>
      </c>
      <c r="C204" s="22">
        <v>8124.9999999999382</v>
      </c>
      <c r="D204" s="44">
        <v>40829</v>
      </c>
      <c r="E204" s="43">
        <v>0</v>
      </c>
      <c r="F204" s="43" t="s">
        <v>65</v>
      </c>
      <c r="G204" s="43">
        <v>163</v>
      </c>
      <c r="H204" s="43" t="s">
        <v>70</v>
      </c>
      <c r="I204" s="43">
        <v>8125</v>
      </c>
      <c r="J204" s="43" t="s">
        <v>67</v>
      </c>
      <c r="K204" s="43" t="s">
        <v>68</v>
      </c>
      <c r="L204" s="43" t="s">
        <v>3</v>
      </c>
      <c r="M204" s="43" t="s">
        <v>5</v>
      </c>
      <c r="N204" s="42">
        <f t="shared" si="3"/>
        <v>0</v>
      </c>
    </row>
    <row r="205" spans="1:14" x14ac:dyDescent="0.25">
      <c r="A205" s="19">
        <v>40830</v>
      </c>
      <c r="B205" s="20" t="s">
        <v>5</v>
      </c>
      <c r="C205" s="23">
        <v>-20374.999999999978</v>
      </c>
      <c r="D205" s="44">
        <v>40830</v>
      </c>
      <c r="E205" s="43">
        <v>0</v>
      </c>
      <c r="F205" s="43" t="s">
        <v>65</v>
      </c>
      <c r="G205" s="43">
        <v>163</v>
      </c>
      <c r="H205" s="43" t="s">
        <v>70</v>
      </c>
      <c r="I205" s="43">
        <v>-20375</v>
      </c>
      <c r="J205" s="43" t="s">
        <v>67</v>
      </c>
      <c r="K205" s="43" t="s">
        <v>68</v>
      </c>
      <c r="L205" s="43" t="s">
        <v>3</v>
      </c>
      <c r="M205" s="43" t="s">
        <v>5</v>
      </c>
      <c r="N205" s="42">
        <f t="shared" si="3"/>
        <v>0</v>
      </c>
    </row>
    <row r="206" spans="1:14" x14ac:dyDescent="0.25">
      <c r="A206" s="17">
        <v>40833</v>
      </c>
      <c r="B206" s="18" t="s">
        <v>5</v>
      </c>
      <c r="C206" s="22">
        <v>9750.0000000000364</v>
      </c>
      <c r="D206" s="44">
        <v>40833</v>
      </c>
      <c r="E206" s="43">
        <v>0</v>
      </c>
      <c r="F206" s="43" t="s">
        <v>65</v>
      </c>
      <c r="G206" s="43">
        <v>163</v>
      </c>
      <c r="H206" s="43" t="s">
        <v>70</v>
      </c>
      <c r="I206" s="43">
        <v>9750</v>
      </c>
      <c r="J206" s="43" t="s">
        <v>67</v>
      </c>
      <c r="K206" s="43" t="s">
        <v>68</v>
      </c>
      <c r="L206" s="43" t="s">
        <v>3</v>
      </c>
      <c r="M206" s="43" t="s">
        <v>5</v>
      </c>
      <c r="N206" s="42">
        <f t="shared" si="3"/>
        <v>0</v>
      </c>
    </row>
    <row r="207" spans="1:14" x14ac:dyDescent="0.25">
      <c r="A207" s="19">
        <v>40835</v>
      </c>
      <c r="B207" s="20" t="s">
        <v>5</v>
      </c>
      <c r="C207" s="23">
        <v>-2687.4883174872957</v>
      </c>
      <c r="D207" s="44">
        <v>40835</v>
      </c>
      <c r="E207" s="43">
        <v>0</v>
      </c>
      <c r="F207" s="43" t="s">
        <v>65</v>
      </c>
      <c r="G207" s="43">
        <v>163</v>
      </c>
      <c r="H207" s="43" t="s">
        <v>70</v>
      </c>
      <c r="I207" s="43">
        <v>-2687.4883174872998</v>
      </c>
      <c r="J207" s="43" t="s">
        <v>67</v>
      </c>
      <c r="K207" s="43" t="s">
        <v>68</v>
      </c>
      <c r="L207" s="43" t="s">
        <v>3</v>
      </c>
      <c r="M207" s="43" t="s">
        <v>5</v>
      </c>
      <c r="N207" s="42">
        <f t="shared" si="3"/>
        <v>0</v>
      </c>
    </row>
    <row r="208" spans="1:14" x14ac:dyDescent="0.25">
      <c r="A208" s="17">
        <v>40833</v>
      </c>
      <c r="B208" s="18" t="s">
        <v>6</v>
      </c>
      <c r="C208" s="22">
        <v>-43999.999999999869</v>
      </c>
      <c r="D208" s="44">
        <v>40833</v>
      </c>
      <c r="E208" s="43">
        <v>0</v>
      </c>
      <c r="F208" s="43" t="s">
        <v>65</v>
      </c>
      <c r="G208" s="43">
        <v>163</v>
      </c>
      <c r="H208" s="43" t="s">
        <v>70</v>
      </c>
      <c r="I208" s="43">
        <v>-44000</v>
      </c>
      <c r="J208" s="43" t="s">
        <v>67</v>
      </c>
      <c r="K208" s="43" t="s">
        <v>68</v>
      </c>
      <c r="L208" s="43" t="s">
        <v>3</v>
      </c>
      <c r="M208" s="43" t="s">
        <v>6</v>
      </c>
      <c r="N208" s="42">
        <f t="shared" si="3"/>
        <v>0</v>
      </c>
    </row>
    <row r="209" spans="1:14" x14ac:dyDescent="0.25">
      <c r="A209" s="19">
        <v>40835</v>
      </c>
      <c r="B209" s="20" t="s">
        <v>6</v>
      </c>
      <c r="C209" s="23">
        <v>2687.4883174872957</v>
      </c>
      <c r="D209" s="44">
        <v>40835</v>
      </c>
      <c r="E209" s="43">
        <v>0</v>
      </c>
      <c r="F209" s="43" t="s">
        <v>65</v>
      </c>
      <c r="G209" s="43">
        <v>163</v>
      </c>
      <c r="H209" s="43" t="s">
        <v>70</v>
      </c>
      <c r="I209" s="43">
        <v>2687.4883174872998</v>
      </c>
      <c r="J209" s="43" t="s">
        <v>67</v>
      </c>
      <c r="K209" s="43" t="s">
        <v>68</v>
      </c>
      <c r="L209" s="43" t="s">
        <v>3</v>
      </c>
      <c r="M209" s="43" t="s">
        <v>6</v>
      </c>
      <c r="N209" s="42">
        <f t="shared" si="3"/>
        <v>0</v>
      </c>
    </row>
    <row r="210" spans="1:14" x14ac:dyDescent="0.25">
      <c r="A210" s="17">
        <v>40819</v>
      </c>
      <c r="B210" s="18" t="s">
        <v>26</v>
      </c>
      <c r="C210" s="22">
        <v>-137124.99999999988</v>
      </c>
      <c r="D210" s="44">
        <v>40819</v>
      </c>
      <c r="E210" s="43">
        <v>0</v>
      </c>
      <c r="F210" s="43" t="s">
        <v>65</v>
      </c>
      <c r="G210" s="43">
        <v>163</v>
      </c>
      <c r="H210" s="43" t="s">
        <v>70</v>
      </c>
      <c r="I210" s="43">
        <v>-137125</v>
      </c>
      <c r="J210" s="43" t="s">
        <v>67</v>
      </c>
      <c r="K210" s="43" t="s">
        <v>68</v>
      </c>
      <c r="L210" s="43" t="s">
        <v>25</v>
      </c>
      <c r="M210" s="43" t="s">
        <v>26</v>
      </c>
      <c r="N210" s="42">
        <f t="shared" si="3"/>
        <v>0</v>
      </c>
    </row>
    <row r="211" spans="1:14" x14ac:dyDescent="0.25">
      <c r="A211" s="19">
        <v>40820</v>
      </c>
      <c r="B211" s="20" t="s">
        <v>26</v>
      </c>
      <c r="C211" s="23">
        <v>-15249.999999999985</v>
      </c>
      <c r="D211" s="44">
        <v>40820</v>
      </c>
      <c r="E211" s="43">
        <v>0</v>
      </c>
      <c r="F211" s="43" t="s">
        <v>65</v>
      </c>
      <c r="G211" s="43">
        <v>163</v>
      </c>
      <c r="H211" s="43" t="s">
        <v>70</v>
      </c>
      <c r="I211" s="43">
        <v>-15250</v>
      </c>
      <c r="J211" s="43" t="s">
        <v>67</v>
      </c>
      <c r="K211" s="43" t="s">
        <v>68</v>
      </c>
      <c r="L211" s="43" t="s">
        <v>25</v>
      </c>
      <c r="M211" s="43" t="s">
        <v>26</v>
      </c>
      <c r="N211" s="42">
        <f t="shared" si="3"/>
        <v>0</v>
      </c>
    </row>
    <row r="212" spans="1:14" x14ac:dyDescent="0.25">
      <c r="A212" s="17">
        <v>40821</v>
      </c>
      <c r="B212" s="18" t="s">
        <v>26</v>
      </c>
      <c r="C212" s="22">
        <v>14500.000000000069</v>
      </c>
      <c r="D212" s="44">
        <v>40821</v>
      </c>
      <c r="E212" s="43">
        <v>0</v>
      </c>
      <c r="F212" s="43" t="s">
        <v>65</v>
      </c>
      <c r="G212" s="43">
        <v>163</v>
      </c>
      <c r="H212" s="43" t="s">
        <v>70</v>
      </c>
      <c r="I212" s="43">
        <v>14500</v>
      </c>
      <c r="J212" s="43" t="s">
        <v>67</v>
      </c>
      <c r="K212" s="43" t="s">
        <v>68</v>
      </c>
      <c r="L212" s="43" t="s">
        <v>25</v>
      </c>
      <c r="M212" s="43" t="s">
        <v>26</v>
      </c>
      <c r="N212" s="42">
        <f t="shared" si="3"/>
        <v>0</v>
      </c>
    </row>
    <row r="213" spans="1:14" x14ac:dyDescent="0.25">
      <c r="A213" s="19">
        <v>40822</v>
      </c>
      <c r="B213" s="20" t="s">
        <v>26</v>
      </c>
      <c r="C213" s="23">
        <v>1374.9999999998486</v>
      </c>
      <c r="D213" s="44">
        <v>40822</v>
      </c>
      <c r="E213" s="43">
        <v>0</v>
      </c>
      <c r="F213" s="43" t="s">
        <v>65</v>
      </c>
      <c r="G213" s="43">
        <v>163</v>
      </c>
      <c r="H213" s="43" t="s">
        <v>70</v>
      </c>
      <c r="I213" s="43">
        <v>1375</v>
      </c>
      <c r="J213" s="43" t="s">
        <v>67</v>
      </c>
      <c r="K213" s="43" t="s">
        <v>68</v>
      </c>
      <c r="L213" s="43" t="s">
        <v>25</v>
      </c>
      <c r="M213" s="43" t="s">
        <v>26</v>
      </c>
      <c r="N213" s="42">
        <f t="shared" si="3"/>
        <v>0</v>
      </c>
    </row>
    <row r="214" spans="1:14" x14ac:dyDescent="0.25">
      <c r="A214" s="17">
        <v>40823</v>
      </c>
      <c r="B214" s="18" t="s">
        <v>26</v>
      </c>
      <c r="C214" s="22">
        <v>18750.000000000156</v>
      </c>
      <c r="D214" s="44">
        <v>40823</v>
      </c>
      <c r="E214" s="43">
        <v>0</v>
      </c>
      <c r="F214" s="43" t="s">
        <v>65</v>
      </c>
      <c r="G214" s="43">
        <v>163</v>
      </c>
      <c r="H214" s="43" t="s">
        <v>70</v>
      </c>
      <c r="I214" s="43">
        <v>18750</v>
      </c>
      <c r="J214" s="43" t="s">
        <v>67</v>
      </c>
      <c r="K214" s="43" t="s">
        <v>68</v>
      </c>
      <c r="L214" s="43" t="s">
        <v>25</v>
      </c>
      <c r="M214" s="43" t="s">
        <v>26</v>
      </c>
      <c r="N214" s="42">
        <f t="shared" si="3"/>
        <v>0</v>
      </c>
    </row>
    <row r="215" spans="1:14" x14ac:dyDescent="0.25">
      <c r="A215" s="19">
        <v>40827</v>
      </c>
      <c r="B215" s="20" t="s">
        <v>26</v>
      </c>
      <c r="C215" s="23">
        <v>14625.000000000055</v>
      </c>
      <c r="D215" s="44">
        <v>40827</v>
      </c>
      <c r="E215" s="43">
        <v>0</v>
      </c>
      <c r="F215" s="43" t="s">
        <v>65</v>
      </c>
      <c r="G215" s="43">
        <v>163</v>
      </c>
      <c r="H215" s="43" t="s">
        <v>70</v>
      </c>
      <c r="I215" s="43">
        <v>14625.0000000002</v>
      </c>
      <c r="J215" s="43" t="s">
        <v>67</v>
      </c>
      <c r="K215" s="43" t="s">
        <v>68</v>
      </c>
      <c r="L215" s="43" t="s">
        <v>25</v>
      </c>
      <c r="M215" s="43" t="s">
        <v>26</v>
      </c>
      <c r="N215" s="42">
        <f t="shared" si="3"/>
        <v>0</v>
      </c>
    </row>
    <row r="216" spans="1:14" x14ac:dyDescent="0.25">
      <c r="A216" s="17">
        <v>40828</v>
      </c>
      <c r="B216" s="18" t="s">
        <v>26</v>
      </c>
      <c r="C216" s="22">
        <v>21624.99999999984</v>
      </c>
      <c r="D216" s="44">
        <v>40828</v>
      </c>
      <c r="E216" s="43">
        <v>0</v>
      </c>
      <c r="F216" s="43" t="s">
        <v>65</v>
      </c>
      <c r="G216" s="43">
        <v>163</v>
      </c>
      <c r="H216" s="43" t="s">
        <v>70</v>
      </c>
      <c r="I216" s="43">
        <v>21624.9999999998</v>
      </c>
      <c r="J216" s="43" t="s">
        <v>67</v>
      </c>
      <c r="K216" s="43" t="s">
        <v>68</v>
      </c>
      <c r="L216" s="43" t="s">
        <v>25</v>
      </c>
      <c r="M216" s="43" t="s">
        <v>26</v>
      </c>
      <c r="N216" s="42">
        <f t="shared" si="3"/>
        <v>0</v>
      </c>
    </row>
    <row r="217" spans="1:14" x14ac:dyDescent="0.25">
      <c r="A217" s="19">
        <v>40829</v>
      </c>
      <c r="B217" s="20" t="s">
        <v>26</v>
      </c>
      <c r="C217" s="23">
        <v>-8124.9999999999382</v>
      </c>
      <c r="D217" s="44">
        <v>40829</v>
      </c>
      <c r="E217" s="43">
        <v>0</v>
      </c>
      <c r="F217" s="43" t="s">
        <v>65</v>
      </c>
      <c r="G217" s="43">
        <v>163</v>
      </c>
      <c r="H217" s="43" t="s">
        <v>70</v>
      </c>
      <c r="I217" s="43">
        <v>-8125</v>
      </c>
      <c r="J217" s="43" t="s">
        <v>67</v>
      </c>
      <c r="K217" s="43" t="s">
        <v>68</v>
      </c>
      <c r="L217" s="43" t="s">
        <v>25</v>
      </c>
      <c r="M217" s="43" t="s">
        <v>26</v>
      </c>
      <c r="N217" s="42">
        <f t="shared" si="3"/>
        <v>0</v>
      </c>
    </row>
    <row r="218" spans="1:14" x14ac:dyDescent="0.25">
      <c r="A218" s="17">
        <v>40830</v>
      </c>
      <c r="B218" s="18" t="s">
        <v>26</v>
      </c>
      <c r="C218" s="22">
        <v>20374.999999999978</v>
      </c>
      <c r="D218" s="44">
        <v>40830</v>
      </c>
      <c r="E218" s="43">
        <v>0</v>
      </c>
      <c r="F218" s="43" t="s">
        <v>65</v>
      </c>
      <c r="G218" s="43">
        <v>163</v>
      </c>
      <c r="H218" s="43" t="s">
        <v>70</v>
      </c>
      <c r="I218" s="43">
        <v>20375</v>
      </c>
      <c r="J218" s="43" t="s">
        <v>67</v>
      </c>
      <c r="K218" s="43" t="s">
        <v>68</v>
      </c>
      <c r="L218" s="43" t="s">
        <v>25</v>
      </c>
      <c r="M218" s="43" t="s">
        <v>26</v>
      </c>
      <c r="N218" s="42">
        <f t="shared" si="3"/>
        <v>0</v>
      </c>
    </row>
    <row r="219" spans="1:14" x14ac:dyDescent="0.25">
      <c r="A219" s="19">
        <v>40833</v>
      </c>
      <c r="B219" s="20" t="s">
        <v>26</v>
      </c>
      <c r="C219" s="23">
        <v>-9750.0000000000364</v>
      </c>
      <c r="D219" s="44">
        <v>40833</v>
      </c>
      <c r="E219" s="43">
        <v>0</v>
      </c>
      <c r="F219" s="43" t="s">
        <v>65</v>
      </c>
      <c r="G219" s="43">
        <v>163</v>
      </c>
      <c r="H219" s="43" t="s">
        <v>70</v>
      </c>
      <c r="I219" s="43">
        <v>-9750</v>
      </c>
      <c r="J219" s="43" t="s">
        <v>67</v>
      </c>
      <c r="K219" s="43" t="s">
        <v>68</v>
      </c>
      <c r="L219" s="43" t="s">
        <v>25</v>
      </c>
      <c r="M219" s="43" t="s">
        <v>26</v>
      </c>
      <c r="N219" s="42">
        <f t="shared" si="3"/>
        <v>0</v>
      </c>
    </row>
    <row r="220" spans="1:14" x14ac:dyDescent="0.25">
      <c r="A220" s="17">
        <v>40834</v>
      </c>
      <c r="B220" s="18" t="s">
        <v>26</v>
      </c>
      <c r="C220" s="22">
        <v>-11374.999999999858</v>
      </c>
      <c r="D220" s="44">
        <v>40834</v>
      </c>
      <c r="E220" s="43">
        <v>0</v>
      </c>
      <c r="F220" s="43" t="s">
        <v>65</v>
      </c>
      <c r="G220" s="43">
        <v>163</v>
      </c>
      <c r="H220" s="43" t="s">
        <v>70</v>
      </c>
      <c r="I220" s="43">
        <v>-11374.9999999998</v>
      </c>
      <c r="J220" s="43" t="s">
        <v>67</v>
      </c>
      <c r="K220" s="43" t="s">
        <v>68</v>
      </c>
      <c r="L220" s="43" t="s">
        <v>25</v>
      </c>
      <c r="M220" s="43" t="s">
        <v>26</v>
      </c>
      <c r="N220" s="42">
        <f t="shared" si="3"/>
        <v>0</v>
      </c>
    </row>
    <row r="221" spans="1:14" x14ac:dyDescent="0.25">
      <c r="A221" s="19">
        <v>40835</v>
      </c>
      <c r="B221" s="20" t="s">
        <v>26</v>
      </c>
      <c r="C221" s="23">
        <v>13999.999999999845</v>
      </c>
      <c r="D221" s="44">
        <v>40835</v>
      </c>
      <c r="E221" s="43">
        <v>0</v>
      </c>
      <c r="F221" s="43" t="s">
        <v>65</v>
      </c>
      <c r="G221" s="43">
        <v>163</v>
      </c>
      <c r="H221" s="43" t="s">
        <v>70</v>
      </c>
      <c r="I221" s="43">
        <v>13999.9999999998</v>
      </c>
      <c r="J221" s="43" t="s">
        <v>67</v>
      </c>
      <c r="K221" s="43" t="s">
        <v>68</v>
      </c>
      <c r="L221" s="43" t="s">
        <v>25</v>
      </c>
      <c r="M221" s="43" t="s">
        <v>26</v>
      </c>
      <c r="N221" s="42">
        <f t="shared" si="3"/>
        <v>0</v>
      </c>
    </row>
    <row r="222" spans="1:14" x14ac:dyDescent="0.25">
      <c r="A222" s="17">
        <v>40836</v>
      </c>
      <c r="B222" s="18" t="s">
        <v>26</v>
      </c>
      <c r="C222" s="22">
        <v>-8749.999999999869</v>
      </c>
      <c r="D222" s="44">
        <v>40836</v>
      </c>
      <c r="E222" s="43">
        <v>0</v>
      </c>
      <c r="F222" s="43" t="s">
        <v>65</v>
      </c>
      <c r="G222" s="43">
        <v>163</v>
      </c>
      <c r="H222" s="43" t="s">
        <v>70</v>
      </c>
      <c r="I222" s="43">
        <v>-8750</v>
      </c>
      <c r="J222" s="43" t="s">
        <v>67</v>
      </c>
      <c r="K222" s="43" t="s">
        <v>68</v>
      </c>
      <c r="L222" s="43" t="s">
        <v>25</v>
      </c>
      <c r="M222" s="43" t="s">
        <v>26</v>
      </c>
      <c r="N222" s="42">
        <f t="shared" si="3"/>
        <v>0</v>
      </c>
    </row>
    <row r="223" spans="1:14" x14ac:dyDescent="0.25">
      <c r="A223" s="19">
        <v>40837</v>
      </c>
      <c r="B223" s="20" t="s">
        <v>26</v>
      </c>
      <c r="C223" s="23">
        <v>17749.999999999989</v>
      </c>
      <c r="D223" s="44">
        <v>40837</v>
      </c>
      <c r="E223" s="43">
        <v>0</v>
      </c>
      <c r="F223" s="43" t="s">
        <v>65</v>
      </c>
      <c r="G223" s="43">
        <v>163</v>
      </c>
      <c r="H223" s="43" t="s">
        <v>70</v>
      </c>
      <c r="I223" s="43">
        <v>17750</v>
      </c>
      <c r="J223" s="43" t="s">
        <v>67</v>
      </c>
      <c r="K223" s="43" t="s">
        <v>68</v>
      </c>
      <c r="L223" s="43" t="s">
        <v>25</v>
      </c>
      <c r="M223" s="43" t="s">
        <v>26</v>
      </c>
      <c r="N223" s="42">
        <f t="shared" si="3"/>
        <v>0</v>
      </c>
    </row>
    <row r="224" spans="1:14" x14ac:dyDescent="0.25">
      <c r="A224" s="17">
        <v>40840</v>
      </c>
      <c r="B224" s="18" t="s">
        <v>26</v>
      </c>
      <c r="C224" s="22">
        <v>-6375.000000000131</v>
      </c>
      <c r="D224" s="44">
        <v>40840</v>
      </c>
      <c r="E224" s="43">
        <v>0</v>
      </c>
      <c r="F224" s="43" t="s">
        <v>65</v>
      </c>
      <c r="G224" s="43">
        <v>163</v>
      </c>
      <c r="H224" s="43" t="s">
        <v>70</v>
      </c>
      <c r="I224" s="43">
        <v>-6375</v>
      </c>
      <c r="J224" s="43" t="s">
        <v>67</v>
      </c>
      <c r="K224" s="43" t="s">
        <v>68</v>
      </c>
      <c r="L224" s="43" t="s">
        <v>25</v>
      </c>
      <c r="M224" s="43" t="s">
        <v>26</v>
      </c>
      <c r="N224" s="42">
        <f t="shared" si="3"/>
        <v>0</v>
      </c>
    </row>
    <row r="225" spans="1:14" x14ac:dyDescent="0.25">
      <c r="A225" s="19">
        <v>40841</v>
      </c>
      <c r="B225" s="20" t="s">
        <v>26</v>
      </c>
      <c r="C225" s="23">
        <v>10874.999999999913</v>
      </c>
      <c r="D225" s="44">
        <v>40841</v>
      </c>
      <c r="E225" s="43">
        <v>0</v>
      </c>
      <c r="F225" s="43" t="s">
        <v>65</v>
      </c>
      <c r="G225" s="43">
        <v>163</v>
      </c>
      <c r="H225" s="43" t="s">
        <v>70</v>
      </c>
      <c r="I225" s="43">
        <v>10874.9999999998</v>
      </c>
      <c r="J225" s="43" t="s">
        <v>67</v>
      </c>
      <c r="K225" s="43" t="s">
        <v>68</v>
      </c>
      <c r="L225" s="43" t="s">
        <v>25</v>
      </c>
      <c r="M225" s="43" t="s">
        <v>26</v>
      </c>
      <c r="N225" s="42">
        <f t="shared" si="3"/>
        <v>0</v>
      </c>
    </row>
    <row r="226" spans="1:14" x14ac:dyDescent="0.25">
      <c r="A226" s="17">
        <v>40842</v>
      </c>
      <c r="B226" s="18" t="s">
        <v>26</v>
      </c>
      <c r="C226" s="22">
        <v>5125.0000000002683</v>
      </c>
      <c r="D226" s="44">
        <v>40842</v>
      </c>
      <c r="E226" s="43">
        <v>0</v>
      </c>
      <c r="F226" s="43" t="s">
        <v>65</v>
      </c>
      <c r="G226" s="43">
        <v>163</v>
      </c>
      <c r="H226" s="43" t="s">
        <v>70</v>
      </c>
      <c r="I226" s="43">
        <v>5125.0000000004702</v>
      </c>
      <c r="J226" s="43" t="s">
        <v>67</v>
      </c>
      <c r="K226" s="43" t="s">
        <v>68</v>
      </c>
      <c r="L226" s="43" t="s">
        <v>25</v>
      </c>
      <c r="M226" s="43" t="s">
        <v>26</v>
      </c>
      <c r="N226" s="42">
        <f t="shared" si="3"/>
        <v>0</v>
      </c>
    </row>
    <row r="227" spans="1:14" x14ac:dyDescent="0.25">
      <c r="A227" s="19">
        <v>40843</v>
      </c>
      <c r="B227" s="20" t="s">
        <v>26</v>
      </c>
      <c r="C227" s="23">
        <v>22624.999999999727</v>
      </c>
      <c r="D227" s="44">
        <v>40843</v>
      </c>
      <c r="E227" s="43">
        <v>0</v>
      </c>
      <c r="F227" s="43" t="s">
        <v>65</v>
      </c>
      <c r="G227" s="43">
        <v>163</v>
      </c>
      <c r="H227" s="43" t="s">
        <v>70</v>
      </c>
      <c r="I227" s="43">
        <v>22624.999999999502</v>
      </c>
      <c r="J227" s="43" t="s">
        <v>67</v>
      </c>
      <c r="K227" s="43" t="s">
        <v>68</v>
      </c>
      <c r="L227" s="43" t="s">
        <v>25</v>
      </c>
      <c r="M227" s="43" t="s">
        <v>26</v>
      </c>
      <c r="N227" s="42">
        <f t="shared" si="3"/>
        <v>0</v>
      </c>
    </row>
    <row r="228" spans="1:14" x14ac:dyDescent="0.25">
      <c r="A228" s="17">
        <v>40844</v>
      </c>
      <c r="B228" s="18" t="s">
        <v>26</v>
      </c>
      <c r="C228" s="22">
        <v>1875.0000000000709</v>
      </c>
      <c r="D228" s="44">
        <v>40844</v>
      </c>
      <c r="E228" s="43">
        <v>0</v>
      </c>
      <c r="F228" s="43" t="s">
        <v>65</v>
      </c>
      <c r="G228" s="43">
        <v>163</v>
      </c>
      <c r="H228" s="43" t="s">
        <v>70</v>
      </c>
      <c r="I228" s="43">
        <v>1875.0000000002301</v>
      </c>
      <c r="J228" s="43" t="s">
        <v>67</v>
      </c>
      <c r="K228" s="43" t="s">
        <v>68</v>
      </c>
      <c r="L228" s="43" t="s">
        <v>25</v>
      </c>
      <c r="M228" s="43" t="s">
        <v>26</v>
      </c>
      <c r="N228" s="42">
        <f t="shared" si="3"/>
        <v>0</v>
      </c>
    </row>
    <row r="229" spans="1:14" x14ac:dyDescent="0.25">
      <c r="A229" s="19">
        <v>40847</v>
      </c>
      <c r="B229" s="20" t="s">
        <v>26</v>
      </c>
      <c r="C229" s="23">
        <v>-19374.999999999811</v>
      </c>
      <c r="D229" s="44">
        <v>40847</v>
      </c>
      <c r="E229" s="43">
        <v>0</v>
      </c>
      <c r="F229" s="43" t="s">
        <v>65</v>
      </c>
      <c r="G229" s="43">
        <v>163</v>
      </c>
      <c r="H229" s="43" t="s">
        <v>70</v>
      </c>
      <c r="I229" s="43">
        <v>-19374.9999999998</v>
      </c>
      <c r="J229" s="43" t="s">
        <v>67</v>
      </c>
      <c r="K229" s="43" t="s">
        <v>68</v>
      </c>
      <c r="L229" s="43" t="s">
        <v>25</v>
      </c>
      <c r="M229" s="43" t="s">
        <v>26</v>
      </c>
      <c r="N229" s="42">
        <f t="shared" si="3"/>
        <v>0</v>
      </c>
    </row>
    <row r="230" spans="1:14" x14ac:dyDescent="0.25">
      <c r="A230" s="17">
        <v>40848</v>
      </c>
      <c r="B230" s="18" t="s">
        <v>26</v>
      </c>
      <c r="C230" s="22">
        <v>-40374.999999999993</v>
      </c>
      <c r="D230" s="44">
        <v>40848</v>
      </c>
      <c r="E230" s="43">
        <v>0</v>
      </c>
      <c r="F230" s="43" t="s">
        <v>65</v>
      </c>
      <c r="G230" s="43">
        <v>163</v>
      </c>
      <c r="H230" s="43" t="s">
        <v>70</v>
      </c>
      <c r="I230" s="43">
        <v>-40375</v>
      </c>
      <c r="J230" s="43" t="s">
        <v>67</v>
      </c>
      <c r="K230" s="43" t="s">
        <v>68</v>
      </c>
      <c r="L230" s="43" t="s">
        <v>25</v>
      </c>
      <c r="M230" s="43" t="s">
        <v>26</v>
      </c>
      <c r="N230" s="42">
        <f t="shared" si="3"/>
        <v>0</v>
      </c>
    </row>
    <row r="231" spans="1:14" x14ac:dyDescent="0.25">
      <c r="A231" s="19">
        <v>40849</v>
      </c>
      <c r="B231" s="20" t="s">
        <v>26</v>
      </c>
      <c r="C231" s="23">
        <v>13499.999999999902</v>
      </c>
      <c r="D231" s="44">
        <v>40849</v>
      </c>
      <c r="E231" s="43">
        <v>0</v>
      </c>
      <c r="F231" s="43" t="s">
        <v>65</v>
      </c>
      <c r="G231" s="43">
        <v>163</v>
      </c>
      <c r="H231" s="43" t="s">
        <v>70</v>
      </c>
      <c r="I231" s="43">
        <v>13499.9999999998</v>
      </c>
      <c r="J231" s="43" t="s">
        <v>67</v>
      </c>
      <c r="K231" s="43" t="s">
        <v>68</v>
      </c>
      <c r="L231" s="43" t="s">
        <v>25</v>
      </c>
      <c r="M231" s="43" t="s">
        <v>26</v>
      </c>
      <c r="N231" s="42">
        <f t="shared" si="3"/>
        <v>0</v>
      </c>
    </row>
    <row r="232" spans="1:14" x14ac:dyDescent="0.25">
      <c r="A232" s="17">
        <v>40850</v>
      </c>
      <c r="B232" s="18" t="s">
        <v>26</v>
      </c>
      <c r="C232" s="22">
        <v>-2375.0000000000159</v>
      </c>
      <c r="D232" s="44">
        <v>40850</v>
      </c>
      <c r="E232" s="43">
        <v>0</v>
      </c>
      <c r="F232" s="43" t="s">
        <v>65</v>
      </c>
      <c r="G232" s="43">
        <v>163</v>
      </c>
      <c r="H232" s="43" t="s">
        <v>70</v>
      </c>
      <c r="I232" s="43">
        <v>-2375</v>
      </c>
      <c r="J232" s="43" t="s">
        <v>67</v>
      </c>
      <c r="K232" s="43" t="s">
        <v>68</v>
      </c>
      <c r="L232" s="43" t="s">
        <v>25</v>
      </c>
      <c r="M232" s="43" t="s">
        <v>26</v>
      </c>
      <c r="N232" s="42">
        <f t="shared" si="3"/>
        <v>0</v>
      </c>
    </row>
    <row r="233" spans="1:14" x14ac:dyDescent="0.25">
      <c r="A233" s="19">
        <v>40851</v>
      </c>
      <c r="B233" s="20" t="s">
        <v>26</v>
      </c>
      <c r="C233" s="23">
        <v>-4500.0000000000591</v>
      </c>
      <c r="D233" s="44">
        <v>40851</v>
      </c>
      <c r="E233" s="43">
        <v>0</v>
      </c>
      <c r="F233" s="43" t="s">
        <v>65</v>
      </c>
      <c r="G233" s="43">
        <v>163</v>
      </c>
      <c r="H233" s="43" t="s">
        <v>70</v>
      </c>
      <c r="I233" s="43">
        <v>-4500</v>
      </c>
      <c r="J233" s="43" t="s">
        <v>67</v>
      </c>
      <c r="K233" s="43" t="s">
        <v>68</v>
      </c>
      <c r="L233" s="43" t="s">
        <v>25</v>
      </c>
      <c r="M233" s="43" t="s">
        <v>26</v>
      </c>
      <c r="N233" s="42">
        <f t="shared" si="3"/>
        <v>0</v>
      </c>
    </row>
    <row r="234" spans="1:14" x14ac:dyDescent="0.25">
      <c r="A234" s="17">
        <v>40854</v>
      </c>
      <c r="B234" s="18" t="s">
        <v>26</v>
      </c>
      <c r="C234" s="22">
        <v>4125.000000000101</v>
      </c>
      <c r="D234" s="44">
        <v>40854</v>
      </c>
      <c r="E234" s="43">
        <v>0</v>
      </c>
      <c r="F234" s="43" t="s">
        <v>65</v>
      </c>
      <c r="G234" s="43">
        <v>163</v>
      </c>
      <c r="H234" s="43" t="s">
        <v>70</v>
      </c>
      <c r="I234" s="43">
        <v>4125</v>
      </c>
      <c r="J234" s="43" t="s">
        <v>67</v>
      </c>
      <c r="K234" s="43" t="s">
        <v>68</v>
      </c>
      <c r="L234" s="43" t="s">
        <v>25</v>
      </c>
      <c r="M234" s="43" t="s">
        <v>26</v>
      </c>
      <c r="N234" s="42">
        <f t="shared" si="3"/>
        <v>0</v>
      </c>
    </row>
    <row r="235" spans="1:14" x14ac:dyDescent="0.25">
      <c r="A235" s="19">
        <v>40855</v>
      </c>
      <c r="B235" s="20" t="s">
        <v>26</v>
      </c>
      <c r="C235" s="23">
        <v>7874.9999999999654</v>
      </c>
      <c r="D235" s="44">
        <v>40855</v>
      </c>
      <c r="E235" s="43">
        <v>0</v>
      </c>
      <c r="F235" s="43" t="s">
        <v>65</v>
      </c>
      <c r="G235" s="43">
        <v>163</v>
      </c>
      <c r="H235" s="43" t="s">
        <v>70</v>
      </c>
      <c r="I235" s="43">
        <v>7875</v>
      </c>
      <c r="J235" s="43" t="s">
        <v>67</v>
      </c>
      <c r="K235" s="43" t="s">
        <v>68</v>
      </c>
      <c r="L235" s="43" t="s">
        <v>25</v>
      </c>
      <c r="M235" s="43" t="s">
        <v>26</v>
      </c>
      <c r="N235" s="42">
        <f t="shared" si="3"/>
        <v>0</v>
      </c>
    </row>
    <row r="236" spans="1:14" x14ac:dyDescent="0.25">
      <c r="A236" s="17">
        <v>40856</v>
      </c>
      <c r="B236" s="18" t="s">
        <v>26</v>
      </c>
      <c r="C236" s="22">
        <v>-38374.999999999935</v>
      </c>
      <c r="D236" s="44">
        <v>40856</v>
      </c>
      <c r="E236" s="43">
        <v>0</v>
      </c>
      <c r="F236" s="43" t="s">
        <v>65</v>
      </c>
      <c r="G236" s="43">
        <v>163</v>
      </c>
      <c r="H236" s="43" t="s">
        <v>70</v>
      </c>
      <c r="I236" s="43">
        <v>-38375</v>
      </c>
      <c r="J236" s="43" t="s">
        <v>67</v>
      </c>
      <c r="K236" s="43" t="s">
        <v>68</v>
      </c>
      <c r="L236" s="43" t="s">
        <v>25</v>
      </c>
      <c r="M236" s="43" t="s">
        <v>26</v>
      </c>
      <c r="N236" s="42">
        <f t="shared" si="3"/>
        <v>0</v>
      </c>
    </row>
    <row r="237" spans="1:14" x14ac:dyDescent="0.25">
      <c r="A237" s="19">
        <v>40857</v>
      </c>
      <c r="B237" s="20" t="s">
        <v>26</v>
      </c>
      <c r="C237" s="23">
        <v>6874.9999999997981</v>
      </c>
      <c r="D237" s="44">
        <v>40857</v>
      </c>
      <c r="E237" s="43">
        <v>0</v>
      </c>
      <c r="F237" s="43" t="s">
        <v>65</v>
      </c>
      <c r="G237" s="43">
        <v>163</v>
      </c>
      <c r="H237" s="43" t="s">
        <v>70</v>
      </c>
      <c r="I237" s="43">
        <v>6875</v>
      </c>
      <c r="J237" s="43" t="s">
        <v>67</v>
      </c>
      <c r="K237" s="43" t="s">
        <v>68</v>
      </c>
      <c r="L237" s="43" t="s">
        <v>25</v>
      </c>
      <c r="M237" s="43" t="s">
        <v>26</v>
      </c>
      <c r="N237" s="42">
        <f t="shared" si="3"/>
        <v>0</v>
      </c>
    </row>
    <row r="238" spans="1:14" x14ac:dyDescent="0.25">
      <c r="A238" s="17">
        <v>40858</v>
      </c>
      <c r="B238" s="18" t="s">
        <v>26</v>
      </c>
      <c r="C238" s="22">
        <v>14125.000000000109</v>
      </c>
      <c r="D238" s="44">
        <v>40858</v>
      </c>
      <c r="E238" s="43">
        <v>0</v>
      </c>
      <c r="F238" s="43" t="s">
        <v>65</v>
      </c>
      <c r="G238" s="43">
        <v>163</v>
      </c>
      <c r="H238" s="43" t="s">
        <v>70</v>
      </c>
      <c r="I238" s="43">
        <v>14125</v>
      </c>
      <c r="J238" s="43" t="s">
        <v>67</v>
      </c>
      <c r="K238" s="43" t="s">
        <v>68</v>
      </c>
      <c r="L238" s="43" t="s">
        <v>25</v>
      </c>
      <c r="M238" s="43" t="s">
        <v>26</v>
      </c>
      <c r="N238" s="42">
        <f t="shared" si="3"/>
        <v>0</v>
      </c>
    </row>
    <row r="239" spans="1:14" x14ac:dyDescent="0.25">
      <c r="A239" s="19">
        <v>40861</v>
      </c>
      <c r="B239" s="20" t="s">
        <v>26</v>
      </c>
      <c r="C239" s="23">
        <v>-5749.9999999999218</v>
      </c>
      <c r="D239" s="44">
        <v>40861</v>
      </c>
      <c r="E239" s="43">
        <v>0</v>
      </c>
      <c r="F239" s="43" t="s">
        <v>69</v>
      </c>
      <c r="G239" s="43">
        <v>163</v>
      </c>
      <c r="H239" s="43" t="s">
        <v>70</v>
      </c>
      <c r="I239" s="43">
        <v>-5750</v>
      </c>
      <c r="J239" s="43" t="s">
        <v>67</v>
      </c>
      <c r="K239" s="43" t="s">
        <v>68</v>
      </c>
      <c r="L239" s="43" t="s">
        <v>25</v>
      </c>
      <c r="M239" s="43" t="s">
        <v>26</v>
      </c>
      <c r="N239" s="42">
        <f t="shared" si="3"/>
        <v>0</v>
      </c>
    </row>
    <row r="240" spans="1:14" x14ac:dyDescent="0.25">
      <c r="A240" s="17">
        <v>40827</v>
      </c>
      <c r="B240" s="18" t="s">
        <v>27</v>
      </c>
      <c r="C240" s="22">
        <v>119749.99999999985</v>
      </c>
      <c r="D240" s="44">
        <v>40827</v>
      </c>
      <c r="E240" s="43">
        <v>0</v>
      </c>
      <c r="F240" s="43" t="s">
        <v>65</v>
      </c>
      <c r="G240" s="43">
        <v>163</v>
      </c>
      <c r="H240" s="43" t="s">
        <v>70</v>
      </c>
      <c r="I240" s="43">
        <v>119750</v>
      </c>
      <c r="J240" s="43" t="s">
        <v>67</v>
      </c>
      <c r="K240" s="43" t="s">
        <v>68</v>
      </c>
      <c r="L240" s="43" t="s">
        <v>25</v>
      </c>
      <c r="M240" s="43" t="s">
        <v>27</v>
      </c>
      <c r="N240" s="42">
        <f t="shared" si="3"/>
        <v>0</v>
      </c>
    </row>
    <row r="241" spans="1:14" x14ac:dyDescent="0.25">
      <c r="A241" s="19">
        <v>40828</v>
      </c>
      <c r="B241" s="20" t="s">
        <v>27</v>
      </c>
      <c r="C241" s="23">
        <v>-21624.99999999984</v>
      </c>
      <c r="D241" s="44">
        <v>40828</v>
      </c>
      <c r="E241" s="43">
        <v>0</v>
      </c>
      <c r="F241" s="43" t="s">
        <v>65</v>
      </c>
      <c r="G241" s="43">
        <v>163</v>
      </c>
      <c r="H241" s="43" t="s">
        <v>70</v>
      </c>
      <c r="I241" s="43">
        <v>-21624.9999999998</v>
      </c>
      <c r="J241" s="43" t="s">
        <v>67</v>
      </c>
      <c r="K241" s="43" t="s">
        <v>68</v>
      </c>
      <c r="L241" s="43" t="s">
        <v>25</v>
      </c>
      <c r="M241" s="43" t="s">
        <v>27</v>
      </c>
      <c r="N241" s="42">
        <f t="shared" si="3"/>
        <v>0</v>
      </c>
    </row>
    <row r="242" spans="1:14" x14ac:dyDescent="0.25">
      <c r="A242" s="17">
        <v>40829</v>
      </c>
      <c r="B242" s="18" t="s">
        <v>27</v>
      </c>
      <c r="C242" s="22">
        <v>8124.9999999999382</v>
      </c>
      <c r="D242" s="44">
        <v>40829</v>
      </c>
      <c r="E242" s="43">
        <v>0</v>
      </c>
      <c r="F242" s="43" t="s">
        <v>65</v>
      </c>
      <c r="G242" s="43">
        <v>163</v>
      </c>
      <c r="H242" s="43" t="s">
        <v>70</v>
      </c>
      <c r="I242" s="43">
        <v>8125</v>
      </c>
      <c r="J242" s="43" t="s">
        <v>67</v>
      </c>
      <c r="K242" s="43" t="s">
        <v>68</v>
      </c>
      <c r="L242" s="43" t="s">
        <v>25</v>
      </c>
      <c r="M242" s="43" t="s">
        <v>27</v>
      </c>
      <c r="N242" s="42">
        <f t="shared" si="3"/>
        <v>0</v>
      </c>
    </row>
    <row r="243" spans="1:14" x14ac:dyDescent="0.25">
      <c r="A243" s="19">
        <v>40830</v>
      </c>
      <c r="B243" s="20" t="s">
        <v>27</v>
      </c>
      <c r="C243" s="23">
        <v>-20374.999999999978</v>
      </c>
      <c r="D243" s="44">
        <v>40830</v>
      </c>
      <c r="E243" s="43">
        <v>0</v>
      </c>
      <c r="F243" s="43" t="s">
        <v>65</v>
      </c>
      <c r="G243" s="43">
        <v>163</v>
      </c>
      <c r="H243" s="43" t="s">
        <v>70</v>
      </c>
      <c r="I243" s="43">
        <v>-20375</v>
      </c>
      <c r="J243" s="43" t="s">
        <v>67</v>
      </c>
      <c r="K243" s="43" t="s">
        <v>68</v>
      </c>
      <c r="L243" s="43" t="s">
        <v>25</v>
      </c>
      <c r="M243" s="43" t="s">
        <v>27</v>
      </c>
      <c r="N243" s="42">
        <f t="shared" si="3"/>
        <v>0</v>
      </c>
    </row>
    <row r="244" spans="1:14" x14ac:dyDescent="0.25">
      <c r="A244" s="17">
        <v>40833</v>
      </c>
      <c r="B244" s="18" t="s">
        <v>27</v>
      </c>
      <c r="C244" s="22">
        <v>9750.0000000000364</v>
      </c>
      <c r="D244" s="44">
        <v>40833</v>
      </c>
      <c r="E244" s="43">
        <v>0</v>
      </c>
      <c r="F244" s="43" t="s">
        <v>65</v>
      </c>
      <c r="G244" s="43">
        <v>163</v>
      </c>
      <c r="H244" s="43" t="s">
        <v>70</v>
      </c>
      <c r="I244" s="43">
        <v>9750</v>
      </c>
      <c r="J244" s="43" t="s">
        <v>67</v>
      </c>
      <c r="K244" s="43" t="s">
        <v>68</v>
      </c>
      <c r="L244" s="43" t="s">
        <v>25</v>
      </c>
      <c r="M244" s="43" t="s">
        <v>27</v>
      </c>
      <c r="N244" s="42">
        <f t="shared" si="3"/>
        <v>0</v>
      </c>
    </row>
    <row r="245" spans="1:14" x14ac:dyDescent="0.25">
      <c r="A245" s="19">
        <v>40834</v>
      </c>
      <c r="B245" s="20" t="s">
        <v>27</v>
      </c>
      <c r="C245" s="23">
        <v>11374.999999999858</v>
      </c>
      <c r="D245" s="44">
        <v>40834</v>
      </c>
      <c r="E245" s="43">
        <v>0</v>
      </c>
      <c r="F245" s="43" t="s">
        <v>65</v>
      </c>
      <c r="G245" s="43">
        <v>163</v>
      </c>
      <c r="H245" s="43" t="s">
        <v>70</v>
      </c>
      <c r="I245" s="43">
        <v>11374.9999999998</v>
      </c>
      <c r="J245" s="43" t="s">
        <v>67</v>
      </c>
      <c r="K245" s="43" t="s">
        <v>68</v>
      </c>
      <c r="L245" s="43" t="s">
        <v>25</v>
      </c>
      <c r="M245" s="43" t="s">
        <v>27</v>
      </c>
      <c r="N245" s="42">
        <f t="shared" si="3"/>
        <v>0</v>
      </c>
    </row>
    <row r="246" spans="1:14" x14ac:dyDescent="0.25">
      <c r="A246" s="17">
        <v>40835</v>
      </c>
      <c r="B246" s="18" t="s">
        <v>27</v>
      </c>
      <c r="C246" s="22">
        <v>-13999.999999999845</v>
      </c>
      <c r="D246" s="44">
        <v>40835</v>
      </c>
      <c r="E246" s="43">
        <v>0</v>
      </c>
      <c r="F246" s="43" t="s">
        <v>65</v>
      </c>
      <c r="G246" s="43">
        <v>163</v>
      </c>
      <c r="H246" s="43" t="s">
        <v>70</v>
      </c>
      <c r="I246" s="43">
        <v>-13999.9999999998</v>
      </c>
      <c r="J246" s="43" t="s">
        <v>67</v>
      </c>
      <c r="K246" s="43" t="s">
        <v>68</v>
      </c>
      <c r="L246" s="43" t="s">
        <v>25</v>
      </c>
      <c r="M246" s="43" t="s">
        <v>27</v>
      </c>
      <c r="N246" s="42">
        <f t="shared" si="3"/>
        <v>0</v>
      </c>
    </row>
    <row r="247" spans="1:14" x14ac:dyDescent="0.25">
      <c r="A247" s="19">
        <v>40836</v>
      </c>
      <c r="B247" s="20" t="s">
        <v>27</v>
      </c>
      <c r="C247" s="23">
        <v>8749.999999999869</v>
      </c>
      <c r="D247" s="44">
        <v>40836</v>
      </c>
      <c r="E247" s="43">
        <v>0</v>
      </c>
      <c r="F247" s="43" t="s">
        <v>65</v>
      </c>
      <c r="G247" s="43">
        <v>163</v>
      </c>
      <c r="H247" s="43" t="s">
        <v>70</v>
      </c>
      <c r="I247" s="43">
        <v>8750</v>
      </c>
      <c r="J247" s="43" t="s">
        <v>67</v>
      </c>
      <c r="K247" s="43" t="s">
        <v>68</v>
      </c>
      <c r="L247" s="43" t="s">
        <v>25</v>
      </c>
      <c r="M247" s="43" t="s">
        <v>27</v>
      </c>
      <c r="N247" s="42">
        <f t="shared" si="3"/>
        <v>0</v>
      </c>
    </row>
    <row r="248" spans="1:14" x14ac:dyDescent="0.25">
      <c r="A248" s="17">
        <v>40837</v>
      </c>
      <c r="B248" s="18" t="s">
        <v>27</v>
      </c>
      <c r="C248" s="22">
        <v>-17749.999999999989</v>
      </c>
      <c r="D248" s="44">
        <v>40837</v>
      </c>
      <c r="E248" s="43">
        <v>0</v>
      </c>
      <c r="F248" s="43" t="s">
        <v>65</v>
      </c>
      <c r="G248" s="43">
        <v>163</v>
      </c>
      <c r="H248" s="43" t="s">
        <v>70</v>
      </c>
      <c r="I248" s="43">
        <v>-17750</v>
      </c>
      <c r="J248" s="43" t="s">
        <v>67</v>
      </c>
      <c r="K248" s="43" t="s">
        <v>68</v>
      </c>
      <c r="L248" s="43" t="s">
        <v>25</v>
      </c>
      <c r="M248" s="43" t="s">
        <v>27</v>
      </c>
      <c r="N248" s="42">
        <f t="shared" si="3"/>
        <v>0</v>
      </c>
    </row>
    <row r="249" spans="1:14" x14ac:dyDescent="0.25">
      <c r="A249" s="19">
        <v>40840</v>
      </c>
      <c r="B249" s="20" t="s">
        <v>27</v>
      </c>
      <c r="C249" s="23">
        <v>6375.000000000131</v>
      </c>
      <c r="D249" s="44">
        <v>40840</v>
      </c>
      <c r="E249" s="43">
        <v>0</v>
      </c>
      <c r="F249" s="43" t="s">
        <v>65</v>
      </c>
      <c r="G249" s="43">
        <v>163</v>
      </c>
      <c r="H249" s="43" t="s">
        <v>70</v>
      </c>
      <c r="I249" s="43">
        <v>6375</v>
      </c>
      <c r="J249" s="43" t="s">
        <v>67</v>
      </c>
      <c r="K249" s="43" t="s">
        <v>68</v>
      </c>
      <c r="L249" s="43" t="s">
        <v>25</v>
      </c>
      <c r="M249" s="43" t="s">
        <v>27</v>
      </c>
      <c r="N249" s="42">
        <f t="shared" si="3"/>
        <v>0</v>
      </c>
    </row>
    <row r="250" spans="1:14" x14ac:dyDescent="0.25">
      <c r="A250" s="17">
        <v>40841</v>
      </c>
      <c r="B250" s="18" t="s">
        <v>27</v>
      </c>
      <c r="C250" s="22">
        <v>-10874.999999999913</v>
      </c>
      <c r="D250" s="44">
        <v>40841</v>
      </c>
      <c r="E250" s="43">
        <v>0</v>
      </c>
      <c r="F250" s="43" t="s">
        <v>65</v>
      </c>
      <c r="G250" s="43">
        <v>163</v>
      </c>
      <c r="H250" s="43" t="s">
        <v>70</v>
      </c>
      <c r="I250" s="43">
        <v>-10874.9999999998</v>
      </c>
      <c r="J250" s="43" t="s">
        <v>67</v>
      </c>
      <c r="K250" s="43" t="s">
        <v>68</v>
      </c>
      <c r="L250" s="43" t="s">
        <v>25</v>
      </c>
      <c r="M250" s="43" t="s">
        <v>27</v>
      </c>
      <c r="N250" s="42">
        <f t="shared" si="3"/>
        <v>0</v>
      </c>
    </row>
    <row r="251" spans="1:14" x14ac:dyDescent="0.25">
      <c r="A251" s="19">
        <v>40842</v>
      </c>
      <c r="B251" s="20" t="s">
        <v>27</v>
      </c>
      <c r="C251" s="23">
        <v>-5125.0000000002683</v>
      </c>
      <c r="D251" s="44">
        <v>40842</v>
      </c>
      <c r="E251" s="43">
        <v>0</v>
      </c>
      <c r="F251" s="43" t="s">
        <v>65</v>
      </c>
      <c r="G251" s="43">
        <v>163</v>
      </c>
      <c r="H251" s="43" t="s">
        <v>70</v>
      </c>
      <c r="I251" s="43">
        <v>-5125.0000000004702</v>
      </c>
      <c r="J251" s="43" t="s">
        <v>67</v>
      </c>
      <c r="K251" s="43" t="s">
        <v>68</v>
      </c>
      <c r="L251" s="43" t="s">
        <v>25</v>
      </c>
      <c r="M251" s="43" t="s">
        <v>27</v>
      </c>
      <c r="N251" s="42">
        <f t="shared" si="3"/>
        <v>0</v>
      </c>
    </row>
    <row r="252" spans="1:14" x14ac:dyDescent="0.25">
      <c r="A252" s="17">
        <v>40843</v>
      </c>
      <c r="B252" s="18" t="s">
        <v>27</v>
      </c>
      <c r="C252" s="22">
        <v>-22624.999999999727</v>
      </c>
      <c r="D252" s="44">
        <v>40843</v>
      </c>
      <c r="E252" s="43">
        <v>0</v>
      </c>
      <c r="F252" s="43" t="s">
        <v>65</v>
      </c>
      <c r="G252" s="43">
        <v>163</v>
      </c>
      <c r="H252" s="43" t="s">
        <v>70</v>
      </c>
      <c r="I252" s="43">
        <v>-22624.999999999502</v>
      </c>
      <c r="J252" s="43" t="s">
        <v>67</v>
      </c>
      <c r="K252" s="43" t="s">
        <v>68</v>
      </c>
      <c r="L252" s="43" t="s">
        <v>25</v>
      </c>
      <c r="M252" s="43" t="s">
        <v>27</v>
      </c>
      <c r="N252" s="42">
        <f t="shared" si="3"/>
        <v>0</v>
      </c>
    </row>
    <row r="253" spans="1:14" x14ac:dyDescent="0.25">
      <c r="A253" s="19">
        <v>40844</v>
      </c>
      <c r="B253" s="20" t="s">
        <v>27</v>
      </c>
      <c r="C253" s="23">
        <v>-1875.0000000000709</v>
      </c>
      <c r="D253" s="44">
        <v>40844</v>
      </c>
      <c r="E253" s="43">
        <v>0</v>
      </c>
      <c r="F253" s="43" t="s">
        <v>65</v>
      </c>
      <c r="G253" s="43">
        <v>163</v>
      </c>
      <c r="H253" s="43" t="s">
        <v>70</v>
      </c>
      <c r="I253" s="43">
        <v>-1875.0000000002301</v>
      </c>
      <c r="J253" s="43" t="s">
        <v>67</v>
      </c>
      <c r="K253" s="43" t="s">
        <v>68</v>
      </c>
      <c r="L253" s="43" t="s">
        <v>25</v>
      </c>
      <c r="M253" s="43" t="s">
        <v>27</v>
      </c>
      <c r="N253" s="42">
        <f t="shared" si="3"/>
        <v>0</v>
      </c>
    </row>
    <row r="254" spans="1:14" x14ac:dyDescent="0.25">
      <c r="A254" s="17">
        <v>40847</v>
      </c>
      <c r="B254" s="18" t="s">
        <v>27</v>
      </c>
      <c r="C254" s="22">
        <v>19374.999999999811</v>
      </c>
      <c r="D254" s="44">
        <v>40847</v>
      </c>
      <c r="E254" s="43">
        <v>0</v>
      </c>
      <c r="F254" s="43" t="s">
        <v>65</v>
      </c>
      <c r="G254" s="43">
        <v>163</v>
      </c>
      <c r="H254" s="43" t="s">
        <v>70</v>
      </c>
      <c r="I254" s="43">
        <v>19374.9999999998</v>
      </c>
      <c r="J254" s="43" t="s">
        <v>67</v>
      </c>
      <c r="K254" s="43" t="s">
        <v>68</v>
      </c>
      <c r="L254" s="43" t="s">
        <v>25</v>
      </c>
      <c r="M254" s="43" t="s">
        <v>27</v>
      </c>
      <c r="N254" s="42">
        <f t="shared" si="3"/>
        <v>0</v>
      </c>
    </row>
    <row r="255" spans="1:14" x14ac:dyDescent="0.25">
      <c r="A255" s="19">
        <v>40848</v>
      </c>
      <c r="B255" s="20" t="s">
        <v>27</v>
      </c>
      <c r="C255" s="23">
        <v>40374.999999999993</v>
      </c>
      <c r="D255" s="44">
        <v>40848</v>
      </c>
      <c r="E255" s="43">
        <v>0</v>
      </c>
      <c r="F255" s="43" t="s">
        <v>65</v>
      </c>
      <c r="G255" s="43">
        <v>163</v>
      </c>
      <c r="H255" s="43" t="s">
        <v>70</v>
      </c>
      <c r="I255" s="43">
        <v>40375</v>
      </c>
      <c r="J255" s="43" t="s">
        <v>67</v>
      </c>
      <c r="K255" s="43" t="s">
        <v>68</v>
      </c>
      <c r="L255" s="43" t="s">
        <v>25</v>
      </c>
      <c r="M255" s="43" t="s">
        <v>27</v>
      </c>
      <c r="N255" s="42">
        <f t="shared" si="3"/>
        <v>0</v>
      </c>
    </row>
    <row r="256" spans="1:14" x14ac:dyDescent="0.25">
      <c r="A256" s="17">
        <v>40849</v>
      </c>
      <c r="B256" s="18" t="s">
        <v>27</v>
      </c>
      <c r="C256" s="22">
        <v>-13499.999999999902</v>
      </c>
      <c r="D256" s="44">
        <v>40849</v>
      </c>
      <c r="E256" s="43">
        <v>0</v>
      </c>
      <c r="F256" s="43" t="s">
        <v>65</v>
      </c>
      <c r="G256" s="43">
        <v>163</v>
      </c>
      <c r="H256" s="43" t="s">
        <v>70</v>
      </c>
      <c r="I256" s="43">
        <v>-13499.9999999998</v>
      </c>
      <c r="J256" s="43" t="s">
        <v>67</v>
      </c>
      <c r="K256" s="43" t="s">
        <v>68</v>
      </c>
      <c r="L256" s="43" t="s">
        <v>25</v>
      </c>
      <c r="M256" s="43" t="s">
        <v>27</v>
      </c>
      <c r="N256" s="42">
        <f t="shared" si="3"/>
        <v>0</v>
      </c>
    </row>
    <row r="257" spans="1:14" x14ac:dyDescent="0.25">
      <c r="A257" s="19">
        <v>40850</v>
      </c>
      <c r="B257" s="20" t="s">
        <v>27</v>
      </c>
      <c r="C257" s="23">
        <v>2375.0000000000159</v>
      </c>
      <c r="D257" s="44">
        <v>40850</v>
      </c>
      <c r="E257" s="43">
        <v>0</v>
      </c>
      <c r="F257" s="43" t="s">
        <v>65</v>
      </c>
      <c r="G257" s="43">
        <v>163</v>
      </c>
      <c r="H257" s="43" t="s">
        <v>70</v>
      </c>
      <c r="I257" s="43">
        <v>2375</v>
      </c>
      <c r="J257" s="43" t="s">
        <v>67</v>
      </c>
      <c r="K257" s="43" t="s">
        <v>68</v>
      </c>
      <c r="L257" s="43" t="s">
        <v>25</v>
      </c>
      <c r="M257" s="43" t="s">
        <v>27</v>
      </c>
      <c r="N257" s="42">
        <f t="shared" si="3"/>
        <v>0</v>
      </c>
    </row>
    <row r="258" spans="1:14" x14ac:dyDescent="0.25">
      <c r="A258" s="17">
        <v>40851</v>
      </c>
      <c r="B258" s="18" t="s">
        <v>27</v>
      </c>
      <c r="C258" s="22">
        <v>4500.0000000000591</v>
      </c>
      <c r="D258" s="44">
        <v>40851</v>
      </c>
      <c r="E258" s="43">
        <v>0</v>
      </c>
      <c r="F258" s="43" t="s">
        <v>65</v>
      </c>
      <c r="G258" s="43">
        <v>163</v>
      </c>
      <c r="H258" s="43" t="s">
        <v>70</v>
      </c>
      <c r="I258" s="43">
        <v>4500</v>
      </c>
      <c r="J258" s="43" t="s">
        <v>67</v>
      </c>
      <c r="K258" s="43" t="s">
        <v>68</v>
      </c>
      <c r="L258" s="43" t="s">
        <v>25</v>
      </c>
      <c r="M258" s="43" t="s">
        <v>27</v>
      </c>
      <c r="N258" s="42">
        <f t="shared" si="3"/>
        <v>0</v>
      </c>
    </row>
    <row r="259" spans="1:14" x14ac:dyDescent="0.25">
      <c r="A259" s="19">
        <v>40854</v>
      </c>
      <c r="B259" s="20" t="s">
        <v>27</v>
      </c>
      <c r="C259" s="23">
        <v>-4125.000000000101</v>
      </c>
      <c r="D259" s="44">
        <v>40854</v>
      </c>
      <c r="E259" s="43">
        <v>0</v>
      </c>
      <c r="F259" s="43" t="s">
        <v>65</v>
      </c>
      <c r="G259" s="43">
        <v>163</v>
      </c>
      <c r="H259" s="43" t="s">
        <v>70</v>
      </c>
      <c r="I259" s="43">
        <v>-4125</v>
      </c>
      <c r="J259" s="43" t="s">
        <v>67</v>
      </c>
      <c r="K259" s="43" t="s">
        <v>68</v>
      </c>
      <c r="L259" s="43" t="s">
        <v>25</v>
      </c>
      <c r="M259" s="43" t="s">
        <v>27</v>
      </c>
      <c r="N259" s="42">
        <f t="shared" ref="N259:N322" si="4">ROUND(C259/I259-1,8)</f>
        <v>0</v>
      </c>
    </row>
    <row r="260" spans="1:14" x14ac:dyDescent="0.25">
      <c r="A260" s="17">
        <v>40855</v>
      </c>
      <c r="B260" s="18" t="s">
        <v>27</v>
      </c>
      <c r="C260" s="22">
        <v>-7874.9999999999654</v>
      </c>
      <c r="D260" s="44">
        <v>40855</v>
      </c>
      <c r="E260" s="43">
        <v>0</v>
      </c>
      <c r="F260" s="43" t="s">
        <v>65</v>
      </c>
      <c r="G260" s="43">
        <v>163</v>
      </c>
      <c r="H260" s="43" t="s">
        <v>70</v>
      </c>
      <c r="I260" s="43">
        <v>-7875</v>
      </c>
      <c r="J260" s="43" t="s">
        <v>67</v>
      </c>
      <c r="K260" s="43" t="s">
        <v>68</v>
      </c>
      <c r="L260" s="43" t="s">
        <v>25</v>
      </c>
      <c r="M260" s="43" t="s">
        <v>27</v>
      </c>
      <c r="N260" s="42">
        <f t="shared" si="4"/>
        <v>0</v>
      </c>
    </row>
    <row r="261" spans="1:14" x14ac:dyDescent="0.25">
      <c r="A261" s="19">
        <v>40856</v>
      </c>
      <c r="B261" s="20" t="s">
        <v>27</v>
      </c>
      <c r="C261" s="23">
        <v>38374.999999999935</v>
      </c>
      <c r="D261" s="44">
        <v>40856</v>
      </c>
      <c r="E261" s="43">
        <v>0</v>
      </c>
      <c r="F261" s="43" t="s">
        <v>65</v>
      </c>
      <c r="G261" s="43">
        <v>163</v>
      </c>
      <c r="H261" s="43" t="s">
        <v>70</v>
      </c>
      <c r="I261" s="43">
        <v>38375</v>
      </c>
      <c r="J261" s="43" t="s">
        <v>67</v>
      </c>
      <c r="K261" s="43" t="s">
        <v>68</v>
      </c>
      <c r="L261" s="43" t="s">
        <v>25</v>
      </c>
      <c r="M261" s="43" t="s">
        <v>27</v>
      </c>
      <c r="N261" s="42">
        <f t="shared" si="4"/>
        <v>0</v>
      </c>
    </row>
    <row r="262" spans="1:14" x14ac:dyDescent="0.25">
      <c r="A262" s="17">
        <v>40857</v>
      </c>
      <c r="B262" s="18" t="s">
        <v>27</v>
      </c>
      <c r="C262" s="22">
        <v>-6874.9999999997981</v>
      </c>
      <c r="D262" s="44">
        <v>40857</v>
      </c>
      <c r="E262" s="43">
        <v>0</v>
      </c>
      <c r="F262" s="43" t="s">
        <v>65</v>
      </c>
      <c r="G262" s="43">
        <v>163</v>
      </c>
      <c r="H262" s="43" t="s">
        <v>70</v>
      </c>
      <c r="I262" s="43">
        <v>-6875</v>
      </c>
      <c r="J262" s="43" t="s">
        <v>67</v>
      </c>
      <c r="K262" s="43" t="s">
        <v>68</v>
      </c>
      <c r="L262" s="43" t="s">
        <v>25</v>
      </c>
      <c r="M262" s="43" t="s">
        <v>27</v>
      </c>
      <c r="N262" s="42">
        <f t="shared" si="4"/>
        <v>0</v>
      </c>
    </row>
    <row r="263" spans="1:14" x14ac:dyDescent="0.25">
      <c r="A263" s="19">
        <v>40858</v>
      </c>
      <c r="B263" s="20" t="s">
        <v>27</v>
      </c>
      <c r="C263" s="23">
        <v>-14125.000000000109</v>
      </c>
      <c r="D263" s="44">
        <v>40858</v>
      </c>
      <c r="E263" s="43">
        <v>0</v>
      </c>
      <c r="F263" s="43" t="s">
        <v>65</v>
      </c>
      <c r="G263" s="43">
        <v>163</v>
      </c>
      <c r="H263" s="43" t="s">
        <v>70</v>
      </c>
      <c r="I263" s="43">
        <v>-14125</v>
      </c>
      <c r="J263" s="43" t="s">
        <v>67</v>
      </c>
      <c r="K263" s="43" t="s">
        <v>68</v>
      </c>
      <c r="L263" s="43" t="s">
        <v>25</v>
      </c>
      <c r="M263" s="43" t="s">
        <v>27</v>
      </c>
      <c r="N263" s="42">
        <f t="shared" si="4"/>
        <v>0</v>
      </c>
    </row>
    <row r="264" spans="1:14" x14ac:dyDescent="0.25">
      <c r="A264" s="17">
        <v>40861</v>
      </c>
      <c r="B264" s="18" t="s">
        <v>27</v>
      </c>
      <c r="C264" s="22">
        <v>5749.9999999999218</v>
      </c>
      <c r="D264" s="44">
        <v>40861</v>
      </c>
      <c r="E264" s="43">
        <v>0</v>
      </c>
      <c r="F264" s="43" t="s">
        <v>69</v>
      </c>
      <c r="G264" s="43">
        <v>163</v>
      </c>
      <c r="H264" s="43" t="s">
        <v>70</v>
      </c>
      <c r="I264" s="43">
        <v>5750</v>
      </c>
      <c r="J264" s="43" t="s">
        <v>67</v>
      </c>
      <c r="K264" s="43" t="s">
        <v>68</v>
      </c>
      <c r="L264" s="43" t="s">
        <v>25</v>
      </c>
      <c r="M264" s="43" t="s">
        <v>27</v>
      </c>
      <c r="N264" s="42">
        <f t="shared" si="4"/>
        <v>0</v>
      </c>
    </row>
    <row r="265" spans="1:14" x14ac:dyDescent="0.25">
      <c r="A265" s="19">
        <v>40819</v>
      </c>
      <c r="B265" s="20" t="s">
        <v>19</v>
      </c>
      <c r="C265" s="23">
        <v>-1253699.9999999993</v>
      </c>
      <c r="D265" s="44">
        <v>40819</v>
      </c>
      <c r="E265" s="43">
        <v>0</v>
      </c>
      <c r="F265" s="43" t="s">
        <v>65</v>
      </c>
      <c r="G265" s="43">
        <v>163</v>
      </c>
      <c r="H265" s="43" t="s">
        <v>71</v>
      </c>
      <c r="I265" s="43">
        <v>-1253700</v>
      </c>
      <c r="J265" s="43" t="s">
        <v>67</v>
      </c>
      <c r="K265" s="43" t="s">
        <v>68</v>
      </c>
      <c r="L265" s="43" t="s">
        <v>18</v>
      </c>
      <c r="M265" s="43" t="s">
        <v>19</v>
      </c>
      <c r="N265" s="42">
        <f t="shared" si="4"/>
        <v>0</v>
      </c>
    </row>
    <row r="266" spans="1:14" x14ac:dyDescent="0.25">
      <c r="A266" s="17">
        <v>40820</v>
      </c>
      <c r="B266" s="18" t="s">
        <v>19</v>
      </c>
      <c r="C266" s="22">
        <v>88400.000000000029</v>
      </c>
      <c r="D266" s="44">
        <v>40820</v>
      </c>
      <c r="E266" s="43">
        <v>0</v>
      </c>
      <c r="F266" s="43" t="s">
        <v>65</v>
      </c>
      <c r="G266" s="43">
        <v>163</v>
      </c>
      <c r="H266" s="43" t="s">
        <v>71</v>
      </c>
      <c r="I266" s="43">
        <v>88400</v>
      </c>
      <c r="J266" s="43" t="s">
        <v>67</v>
      </c>
      <c r="K266" s="43" t="s">
        <v>68</v>
      </c>
      <c r="L266" s="43" t="s">
        <v>18</v>
      </c>
      <c r="M266" s="43" t="s">
        <v>19</v>
      </c>
      <c r="N266" s="42">
        <f t="shared" si="4"/>
        <v>0</v>
      </c>
    </row>
    <row r="267" spans="1:14" x14ac:dyDescent="0.25">
      <c r="A267" s="19">
        <v>40821</v>
      </c>
      <c r="B267" s="20" t="s">
        <v>19</v>
      </c>
      <c r="C267" s="23">
        <v>-80799.999999999985</v>
      </c>
      <c r="D267" s="44">
        <v>40821</v>
      </c>
      <c r="E267" s="43">
        <v>0</v>
      </c>
      <c r="F267" s="43" t="s">
        <v>65</v>
      </c>
      <c r="G267" s="43">
        <v>163</v>
      </c>
      <c r="H267" s="43" t="s">
        <v>71</v>
      </c>
      <c r="I267" s="43">
        <v>-80800</v>
      </c>
      <c r="J267" s="43" t="s">
        <v>67</v>
      </c>
      <c r="K267" s="43" t="s">
        <v>68</v>
      </c>
      <c r="L267" s="43" t="s">
        <v>18</v>
      </c>
      <c r="M267" s="43" t="s">
        <v>19</v>
      </c>
      <c r="N267" s="42">
        <f t="shared" si="4"/>
        <v>0</v>
      </c>
    </row>
    <row r="268" spans="1:14" x14ac:dyDescent="0.25">
      <c r="A268" s="17">
        <v>40822</v>
      </c>
      <c r="B268" s="18" t="s">
        <v>19</v>
      </c>
      <c r="C268" s="22">
        <v>15899.99999999936</v>
      </c>
      <c r="D268" s="44">
        <v>40822</v>
      </c>
      <c r="E268" s="43">
        <v>0</v>
      </c>
      <c r="F268" s="43" t="s">
        <v>65</v>
      </c>
      <c r="G268" s="43">
        <v>163</v>
      </c>
      <c r="H268" s="43" t="s">
        <v>71</v>
      </c>
      <c r="I268" s="43">
        <v>15900</v>
      </c>
      <c r="J268" s="43" t="s">
        <v>67</v>
      </c>
      <c r="K268" s="43" t="s">
        <v>68</v>
      </c>
      <c r="L268" s="43" t="s">
        <v>18</v>
      </c>
      <c r="M268" s="43" t="s">
        <v>19</v>
      </c>
      <c r="N268" s="42">
        <f t="shared" si="4"/>
        <v>0</v>
      </c>
    </row>
    <row r="269" spans="1:14" x14ac:dyDescent="0.25">
      <c r="A269" s="19">
        <v>40823</v>
      </c>
      <c r="B269" s="20" t="s">
        <v>19</v>
      </c>
      <c r="C269" s="23">
        <v>-91599.99999999968</v>
      </c>
      <c r="D269" s="44">
        <v>40823</v>
      </c>
      <c r="E269" s="43">
        <v>0</v>
      </c>
      <c r="F269" s="43" t="s">
        <v>65</v>
      </c>
      <c r="G269" s="43">
        <v>163</v>
      </c>
      <c r="H269" s="43" t="s">
        <v>71</v>
      </c>
      <c r="I269" s="43">
        <v>-91600</v>
      </c>
      <c r="J269" s="43" t="s">
        <v>67</v>
      </c>
      <c r="K269" s="43" t="s">
        <v>68</v>
      </c>
      <c r="L269" s="43" t="s">
        <v>18</v>
      </c>
      <c r="M269" s="43" t="s">
        <v>19</v>
      </c>
      <c r="N269" s="42">
        <f t="shared" si="4"/>
        <v>0</v>
      </c>
    </row>
    <row r="270" spans="1:14" x14ac:dyDescent="0.25">
      <c r="A270" s="17">
        <v>40827</v>
      </c>
      <c r="B270" s="18" t="s">
        <v>19</v>
      </c>
      <c r="C270" s="22">
        <v>-76900.000000000189</v>
      </c>
      <c r="D270" s="44">
        <v>40827</v>
      </c>
      <c r="E270" s="43">
        <v>0</v>
      </c>
      <c r="F270" s="43" t="s">
        <v>65</v>
      </c>
      <c r="G270" s="43">
        <v>163</v>
      </c>
      <c r="H270" s="43" t="s">
        <v>71</v>
      </c>
      <c r="I270" s="43">
        <v>-76900</v>
      </c>
      <c r="J270" s="43" t="s">
        <v>67</v>
      </c>
      <c r="K270" s="43" t="s">
        <v>68</v>
      </c>
      <c r="L270" s="43" t="s">
        <v>18</v>
      </c>
      <c r="M270" s="43" t="s">
        <v>19</v>
      </c>
      <c r="N270" s="42">
        <f t="shared" si="4"/>
        <v>0</v>
      </c>
    </row>
    <row r="271" spans="1:14" x14ac:dyDescent="0.25">
      <c r="A271" s="19">
        <v>40828</v>
      </c>
      <c r="B271" s="20" t="s">
        <v>19</v>
      </c>
      <c r="C271" s="23">
        <v>-72999.999999999505</v>
      </c>
      <c r="D271" s="44">
        <v>40828</v>
      </c>
      <c r="E271" s="43">
        <v>0</v>
      </c>
      <c r="F271" s="43" t="s">
        <v>65</v>
      </c>
      <c r="G271" s="43">
        <v>163</v>
      </c>
      <c r="H271" s="43" t="s">
        <v>71</v>
      </c>
      <c r="I271" s="43">
        <v>-73000</v>
      </c>
      <c r="J271" s="43" t="s">
        <v>67</v>
      </c>
      <c r="K271" s="43" t="s">
        <v>68</v>
      </c>
      <c r="L271" s="43" t="s">
        <v>18</v>
      </c>
      <c r="M271" s="43" t="s">
        <v>19</v>
      </c>
      <c r="N271" s="42">
        <f t="shared" si="4"/>
        <v>0</v>
      </c>
    </row>
    <row r="272" spans="1:14" x14ac:dyDescent="0.25">
      <c r="A272" s="17">
        <v>40829</v>
      </c>
      <c r="B272" s="18" t="s">
        <v>19</v>
      </c>
      <c r="C272" s="22">
        <v>3299.9999999994143</v>
      </c>
      <c r="D272" s="44">
        <v>40829</v>
      </c>
      <c r="E272" s="43">
        <v>0</v>
      </c>
      <c r="F272" s="43" t="s">
        <v>65</v>
      </c>
      <c r="G272" s="43">
        <v>163</v>
      </c>
      <c r="H272" s="43" t="s">
        <v>71</v>
      </c>
      <c r="I272" s="43">
        <v>3300</v>
      </c>
      <c r="J272" s="43" t="s">
        <v>67</v>
      </c>
      <c r="K272" s="43" t="s">
        <v>68</v>
      </c>
      <c r="L272" s="43" t="s">
        <v>18</v>
      </c>
      <c r="M272" s="43" t="s">
        <v>19</v>
      </c>
      <c r="N272" s="42">
        <f t="shared" si="4"/>
        <v>0</v>
      </c>
    </row>
    <row r="273" spans="1:14" x14ac:dyDescent="0.25">
      <c r="A273" s="19">
        <v>40830</v>
      </c>
      <c r="B273" s="20" t="s">
        <v>19</v>
      </c>
      <c r="C273" s="23">
        <v>-71699.999999999869</v>
      </c>
      <c r="D273" s="44">
        <v>40830</v>
      </c>
      <c r="E273" s="43">
        <v>0</v>
      </c>
      <c r="F273" s="43" t="s">
        <v>65</v>
      </c>
      <c r="G273" s="43">
        <v>163</v>
      </c>
      <c r="H273" s="43" t="s">
        <v>71</v>
      </c>
      <c r="I273" s="43">
        <v>-71700</v>
      </c>
      <c r="J273" s="43" t="s">
        <v>67</v>
      </c>
      <c r="K273" s="43" t="s">
        <v>68</v>
      </c>
      <c r="L273" s="43" t="s">
        <v>18</v>
      </c>
      <c r="M273" s="43" t="s">
        <v>19</v>
      </c>
      <c r="N273" s="42">
        <f t="shared" si="4"/>
        <v>0</v>
      </c>
    </row>
    <row r="274" spans="1:14" x14ac:dyDescent="0.25">
      <c r="A274" s="17">
        <v>40833</v>
      </c>
      <c r="B274" s="18" t="s">
        <v>19</v>
      </c>
      <c r="C274" s="22">
        <v>28900.000000000149</v>
      </c>
      <c r="D274" s="44">
        <v>40833</v>
      </c>
      <c r="E274" s="43">
        <v>0</v>
      </c>
      <c r="F274" s="43" t="s">
        <v>65</v>
      </c>
      <c r="G274" s="43">
        <v>163</v>
      </c>
      <c r="H274" s="43" t="s">
        <v>71</v>
      </c>
      <c r="I274" s="43">
        <v>28900</v>
      </c>
      <c r="J274" s="43" t="s">
        <v>67</v>
      </c>
      <c r="K274" s="43" t="s">
        <v>68</v>
      </c>
      <c r="L274" s="43" t="s">
        <v>18</v>
      </c>
      <c r="M274" s="43" t="s">
        <v>19</v>
      </c>
      <c r="N274" s="42">
        <f t="shared" si="4"/>
        <v>0</v>
      </c>
    </row>
    <row r="275" spans="1:14" x14ac:dyDescent="0.25">
      <c r="A275" s="19">
        <v>40834</v>
      </c>
      <c r="B275" s="20" t="s">
        <v>19</v>
      </c>
      <c r="C275" s="23">
        <v>46400.000000000218</v>
      </c>
      <c r="D275" s="44">
        <v>40834</v>
      </c>
      <c r="E275" s="43">
        <v>0</v>
      </c>
      <c r="F275" s="43" t="s">
        <v>65</v>
      </c>
      <c r="G275" s="43">
        <v>163</v>
      </c>
      <c r="H275" s="43" t="s">
        <v>71</v>
      </c>
      <c r="I275" s="43">
        <v>46400</v>
      </c>
      <c r="J275" s="43" t="s">
        <v>67</v>
      </c>
      <c r="K275" s="43" t="s">
        <v>68</v>
      </c>
      <c r="L275" s="43" t="s">
        <v>18</v>
      </c>
      <c r="M275" s="43" t="s">
        <v>19</v>
      </c>
      <c r="N275" s="42">
        <f t="shared" si="4"/>
        <v>0</v>
      </c>
    </row>
    <row r="276" spans="1:14" x14ac:dyDescent="0.25">
      <c r="A276" s="17">
        <v>40835</v>
      </c>
      <c r="B276" s="18" t="s">
        <v>19</v>
      </c>
      <c r="C276" s="22">
        <v>-56700.000000000196</v>
      </c>
      <c r="D276" s="44">
        <v>40835</v>
      </c>
      <c r="E276" s="43">
        <v>0</v>
      </c>
      <c r="F276" s="43" t="s">
        <v>65</v>
      </c>
      <c r="G276" s="43">
        <v>163</v>
      </c>
      <c r="H276" s="43" t="s">
        <v>71</v>
      </c>
      <c r="I276" s="43">
        <v>-56700</v>
      </c>
      <c r="J276" s="43" t="s">
        <v>67</v>
      </c>
      <c r="K276" s="43" t="s">
        <v>68</v>
      </c>
      <c r="L276" s="43" t="s">
        <v>18</v>
      </c>
      <c r="M276" s="43" t="s">
        <v>19</v>
      </c>
      <c r="N276" s="42">
        <f t="shared" si="4"/>
        <v>0</v>
      </c>
    </row>
    <row r="277" spans="1:14" x14ac:dyDescent="0.25">
      <c r="A277" s="19">
        <v>40836</v>
      </c>
      <c r="B277" s="20" t="s">
        <v>19</v>
      </c>
      <c r="C277" s="23">
        <v>12100.000000000222</v>
      </c>
      <c r="D277" s="44">
        <v>40836</v>
      </c>
      <c r="E277" s="43">
        <v>0</v>
      </c>
      <c r="F277" s="43" t="s">
        <v>65</v>
      </c>
      <c r="G277" s="43">
        <v>163</v>
      </c>
      <c r="H277" s="43" t="s">
        <v>71</v>
      </c>
      <c r="I277" s="43">
        <v>12100</v>
      </c>
      <c r="J277" s="43" t="s">
        <v>67</v>
      </c>
      <c r="K277" s="43" t="s">
        <v>68</v>
      </c>
      <c r="L277" s="43" t="s">
        <v>18</v>
      </c>
      <c r="M277" s="43" t="s">
        <v>19</v>
      </c>
      <c r="N277" s="42">
        <f t="shared" si="4"/>
        <v>0</v>
      </c>
    </row>
    <row r="278" spans="1:14" x14ac:dyDescent="0.25">
      <c r="A278" s="17">
        <v>40837</v>
      </c>
      <c r="B278" s="18" t="s">
        <v>19</v>
      </c>
      <c r="C278" s="22">
        <v>-54400.000000000226</v>
      </c>
      <c r="D278" s="44">
        <v>40837</v>
      </c>
      <c r="E278" s="43">
        <v>0</v>
      </c>
      <c r="F278" s="43" t="s">
        <v>65</v>
      </c>
      <c r="G278" s="43">
        <v>163</v>
      </c>
      <c r="H278" s="43" t="s">
        <v>71</v>
      </c>
      <c r="I278" s="43">
        <v>-54400</v>
      </c>
      <c r="J278" s="43" t="s">
        <v>67</v>
      </c>
      <c r="K278" s="43" t="s">
        <v>68</v>
      </c>
      <c r="L278" s="43" t="s">
        <v>18</v>
      </c>
      <c r="M278" s="43" t="s">
        <v>19</v>
      </c>
      <c r="N278" s="42">
        <f t="shared" si="4"/>
        <v>0</v>
      </c>
    </row>
    <row r="279" spans="1:14" x14ac:dyDescent="0.25">
      <c r="A279" s="19">
        <v>40840</v>
      </c>
      <c r="B279" s="20" t="s">
        <v>19</v>
      </c>
      <c r="C279" s="23">
        <v>6999.9999999996735</v>
      </c>
      <c r="D279" s="44">
        <v>40840</v>
      </c>
      <c r="E279" s="43">
        <v>0</v>
      </c>
      <c r="F279" s="43" t="s">
        <v>65</v>
      </c>
      <c r="G279" s="43">
        <v>163</v>
      </c>
      <c r="H279" s="43" t="s">
        <v>71</v>
      </c>
      <c r="I279" s="43">
        <v>7000</v>
      </c>
      <c r="J279" s="43" t="s">
        <v>67</v>
      </c>
      <c r="K279" s="43" t="s">
        <v>68</v>
      </c>
      <c r="L279" s="43" t="s">
        <v>18</v>
      </c>
      <c r="M279" s="43" t="s">
        <v>19</v>
      </c>
      <c r="N279" s="42">
        <f t="shared" si="4"/>
        <v>0</v>
      </c>
    </row>
    <row r="280" spans="1:14" x14ac:dyDescent="0.25">
      <c r="A280" s="17">
        <v>40841</v>
      </c>
      <c r="B280" s="18" t="s">
        <v>19</v>
      </c>
      <c r="C280" s="22">
        <v>-40199.999999999571</v>
      </c>
      <c r="D280" s="44">
        <v>40841</v>
      </c>
      <c r="E280" s="43">
        <v>0</v>
      </c>
      <c r="F280" s="43" t="s">
        <v>65</v>
      </c>
      <c r="G280" s="43">
        <v>163</v>
      </c>
      <c r="H280" s="43" t="s">
        <v>71</v>
      </c>
      <c r="I280" s="43">
        <v>-40200</v>
      </c>
      <c r="J280" s="43" t="s">
        <v>67</v>
      </c>
      <c r="K280" s="43" t="s">
        <v>68</v>
      </c>
      <c r="L280" s="43" t="s">
        <v>18</v>
      </c>
      <c r="M280" s="43" t="s">
        <v>19</v>
      </c>
      <c r="N280" s="42">
        <f t="shared" si="4"/>
        <v>0</v>
      </c>
    </row>
    <row r="281" spans="1:14" x14ac:dyDescent="0.25">
      <c r="A281" s="19">
        <v>40842</v>
      </c>
      <c r="B281" s="20" t="s">
        <v>19</v>
      </c>
      <c r="C281" s="23">
        <v>-26699.999999999945</v>
      </c>
      <c r="D281" s="44">
        <v>40842</v>
      </c>
      <c r="E281" s="43">
        <v>0</v>
      </c>
      <c r="F281" s="43" t="s">
        <v>65</v>
      </c>
      <c r="G281" s="43">
        <v>163</v>
      </c>
      <c r="H281" s="43" t="s">
        <v>71</v>
      </c>
      <c r="I281" s="43">
        <v>-26700</v>
      </c>
      <c r="J281" s="43" t="s">
        <v>67</v>
      </c>
      <c r="K281" s="43" t="s">
        <v>68</v>
      </c>
      <c r="L281" s="43" t="s">
        <v>18</v>
      </c>
      <c r="M281" s="43" t="s">
        <v>19</v>
      </c>
      <c r="N281" s="42">
        <f t="shared" si="4"/>
        <v>0</v>
      </c>
    </row>
    <row r="282" spans="1:14" x14ac:dyDescent="0.25">
      <c r="A282" s="17">
        <v>40843</v>
      </c>
      <c r="B282" s="18" t="s">
        <v>19</v>
      </c>
      <c r="C282" s="22">
        <v>-67899.999999999854</v>
      </c>
      <c r="D282" s="44">
        <v>40843</v>
      </c>
      <c r="E282" s="43">
        <v>0</v>
      </c>
      <c r="F282" s="43" t="s">
        <v>65</v>
      </c>
      <c r="G282" s="43">
        <v>163</v>
      </c>
      <c r="H282" s="43" t="s">
        <v>71</v>
      </c>
      <c r="I282" s="43">
        <v>-67900</v>
      </c>
      <c r="J282" s="43" t="s">
        <v>67</v>
      </c>
      <c r="K282" s="43" t="s">
        <v>68</v>
      </c>
      <c r="L282" s="43" t="s">
        <v>18</v>
      </c>
      <c r="M282" s="43" t="s">
        <v>19</v>
      </c>
      <c r="N282" s="42">
        <f t="shared" si="4"/>
        <v>0</v>
      </c>
    </row>
    <row r="283" spans="1:14" x14ac:dyDescent="0.25">
      <c r="A283" s="19">
        <v>40844</v>
      </c>
      <c r="B283" s="20" t="s">
        <v>19</v>
      </c>
      <c r="C283" s="23">
        <v>-9000.000000000342</v>
      </c>
      <c r="D283" s="44">
        <v>40844</v>
      </c>
      <c r="E283" s="43">
        <v>0</v>
      </c>
      <c r="F283" s="43" t="s">
        <v>65</v>
      </c>
      <c r="G283" s="43">
        <v>163</v>
      </c>
      <c r="H283" s="43" t="s">
        <v>71</v>
      </c>
      <c r="I283" s="43">
        <v>-9000</v>
      </c>
      <c r="J283" s="43" t="s">
        <v>67</v>
      </c>
      <c r="K283" s="43" t="s">
        <v>68</v>
      </c>
      <c r="L283" s="43" t="s">
        <v>18</v>
      </c>
      <c r="M283" s="43" t="s">
        <v>19</v>
      </c>
      <c r="N283" s="42">
        <f t="shared" si="4"/>
        <v>0</v>
      </c>
    </row>
    <row r="284" spans="1:14" x14ac:dyDescent="0.25">
      <c r="A284" s="17">
        <v>40847</v>
      </c>
      <c r="B284" s="18" t="s">
        <v>19</v>
      </c>
      <c r="C284" s="22">
        <v>78000.000000000291</v>
      </c>
      <c r="D284" s="44">
        <v>40847</v>
      </c>
      <c r="E284" s="43">
        <v>0</v>
      </c>
      <c r="F284" s="43" t="s">
        <v>65</v>
      </c>
      <c r="G284" s="43">
        <v>163</v>
      </c>
      <c r="H284" s="43" t="s">
        <v>71</v>
      </c>
      <c r="I284" s="43">
        <v>78000</v>
      </c>
      <c r="J284" s="43" t="s">
        <v>67</v>
      </c>
      <c r="K284" s="43" t="s">
        <v>68</v>
      </c>
      <c r="L284" s="43" t="s">
        <v>18</v>
      </c>
      <c r="M284" s="43" t="s">
        <v>19</v>
      </c>
      <c r="N284" s="42">
        <f t="shared" si="4"/>
        <v>0</v>
      </c>
    </row>
    <row r="285" spans="1:14" x14ac:dyDescent="0.25">
      <c r="A285" s="19">
        <v>40848</v>
      </c>
      <c r="B285" s="20" t="s">
        <v>19</v>
      </c>
      <c r="C285" s="23">
        <v>163999.99999999971</v>
      </c>
      <c r="D285" s="44">
        <v>40848</v>
      </c>
      <c r="E285" s="43">
        <v>0</v>
      </c>
      <c r="F285" s="43" t="s">
        <v>65</v>
      </c>
      <c r="G285" s="43">
        <v>163</v>
      </c>
      <c r="H285" s="43" t="s">
        <v>71</v>
      </c>
      <c r="I285" s="43">
        <v>164000</v>
      </c>
      <c r="J285" s="43" t="s">
        <v>67</v>
      </c>
      <c r="K285" s="43" t="s">
        <v>68</v>
      </c>
      <c r="L285" s="43" t="s">
        <v>18</v>
      </c>
      <c r="M285" s="43" t="s">
        <v>19</v>
      </c>
      <c r="N285" s="42">
        <f t="shared" si="4"/>
        <v>0</v>
      </c>
    </row>
    <row r="286" spans="1:14" x14ac:dyDescent="0.25">
      <c r="A286" s="17">
        <v>40849</v>
      </c>
      <c r="B286" s="18" t="s">
        <v>19</v>
      </c>
      <c r="C286" s="22">
        <v>-29900.00000000048</v>
      </c>
      <c r="D286" s="44">
        <v>40849</v>
      </c>
      <c r="E286" s="43">
        <v>0</v>
      </c>
      <c r="F286" s="43" t="s">
        <v>65</v>
      </c>
      <c r="G286" s="43">
        <v>163</v>
      </c>
      <c r="H286" s="43" t="s">
        <v>71</v>
      </c>
      <c r="I286" s="43">
        <v>-29900</v>
      </c>
      <c r="J286" s="43" t="s">
        <v>67</v>
      </c>
      <c r="K286" s="43" t="s">
        <v>68</v>
      </c>
      <c r="L286" s="43" t="s">
        <v>18</v>
      </c>
      <c r="M286" s="43" t="s">
        <v>19</v>
      </c>
      <c r="N286" s="42">
        <f t="shared" si="4"/>
        <v>0</v>
      </c>
    </row>
    <row r="287" spans="1:14" x14ac:dyDescent="0.25">
      <c r="A287" s="19">
        <v>40850</v>
      </c>
      <c r="B287" s="20" t="s">
        <v>19</v>
      </c>
      <c r="C287" s="23">
        <v>-24699.99999999928</v>
      </c>
      <c r="D287" s="44">
        <v>40850</v>
      </c>
      <c r="E287" s="43">
        <v>0</v>
      </c>
      <c r="F287" s="43" t="s">
        <v>65</v>
      </c>
      <c r="G287" s="43">
        <v>163</v>
      </c>
      <c r="H287" s="43" t="s">
        <v>71</v>
      </c>
      <c r="I287" s="43">
        <v>-24700</v>
      </c>
      <c r="J287" s="43" t="s">
        <v>67</v>
      </c>
      <c r="K287" s="43" t="s">
        <v>68</v>
      </c>
      <c r="L287" s="43" t="s">
        <v>18</v>
      </c>
      <c r="M287" s="43" t="s">
        <v>19</v>
      </c>
      <c r="N287" s="42">
        <f t="shared" si="4"/>
        <v>0</v>
      </c>
    </row>
    <row r="288" spans="1:14" x14ac:dyDescent="0.25">
      <c r="A288" s="17">
        <v>40851</v>
      </c>
      <c r="B288" s="18" t="s">
        <v>19</v>
      </c>
      <c r="C288" s="22">
        <v>42099.999999999585</v>
      </c>
      <c r="D288" s="44">
        <v>40851</v>
      </c>
      <c r="E288" s="43">
        <v>0</v>
      </c>
      <c r="F288" s="43" t="s">
        <v>65</v>
      </c>
      <c r="G288" s="43">
        <v>163</v>
      </c>
      <c r="H288" s="43" t="s">
        <v>71</v>
      </c>
      <c r="I288" s="43">
        <v>42100</v>
      </c>
      <c r="J288" s="43" t="s">
        <v>67</v>
      </c>
      <c r="K288" s="43" t="s">
        <v>68</v>
      </c>
      <c r="L288" s="43" t="s">
        <v>18</v>
      </c>
      <c r="M288" s="43" t="s">
        <v>19</v>
      </c>
      <c r="N288" s="42">
        <f t="shared" si="4"/>
        <v>0</v>
      </c>
    </row>
    <row r="289" spans="1:14" x14ac:dyDescent="0.25">
      <c r="A289" s="19">
        <v>40854</v>
      </c>
      <c r="B289" s="20" t="s">
        <v>19</v>
      </c>
      <c r="C289" s="23">
        <v>-44900.00000000016</v>
      </c>
      <c r="D289" s="44">
        <v>40854</v>
      </c>
      <c r="E289" s="43">
        <v>0</v>
      </c>
      <c r="F289" s="43" t="s">
        <v>65</v>
      </c>
      <c r="G289" s="43">
        <v>163</v>
      </c>
      <c r="H289" s="43" t="s">
        <v>71</v>
      </c>
      <c r="I289" s="43">
        <v>-44900</v>
      </c>
      <c r="J289" s="43" t="s">
        <v>67</v>
      </c>
      <c r="K289" s="43" t="s">
        <v>68</v>
      </c>
      <c r="L289" s="43" t="s">
        <v>18</v>
      </c>
      <c r="M289" s="43" t="s">
        <v>19</v>
      </c>
      <c r="N289" s="42">
        <f t="shared" si="4"/>
        <v>0</v>
      </c>
    </row>
    <row r="290" spans="1:14" x14ac:dyDescent="0.25">
      <c r="A290" s="17">
        <v>40855</v>
      </c>
      <c r="B290" s="18" t="s">
        <v>19</v>
      </c>
      <c r="C290" s="22">
        <v>-5300.0000000000828</v>
      </c>
      <c r="D290" s="44">
        <v>40855</v>
      </c>
      <c r="E290" s="43">
        <v>0</v>
      </c>
      <c r="F290" s="43" t="s">
        <v>65</v>
      </c>
      <c r="G290" s="43">
        <v>163</v>
      </c>
      <c r="H290" s="43" t="s">
        <v>71</v>
      </c>
      <c r="I290" s="43">
        <v>-5300</v>
      </c>
      <c r="J290" s="43" t="s">
        <v>67</v>
      </c>
      <c r="K290" s="43" t="s">
        <v>68</v>
      </c>
      <c r="L290" s="43" t="s">
        <v>18</v>
      </c>
      <c r="M290" s="43" t="s">
        <v>19</v>
      </c>
      <c r="N290" s="42">
        <f t="shared" si="4"/>
        <v>0</v>
      </c>
    </row>
    <row r="291" spans="1:14" x14ac:dyDescent="0.25">
      <c r="A291" s="19">
        <v>40856</v>
      </c>
      <c r="B291" s="20" t="s">
        <v>19</v>
      </c>
      <c r="C291" s="23">
        <v>146200.00000000032</v>
      </c>
      <c r="D291" s="44">
        <v>40856</v>
      </c>
      <c r="E291" s="43">
        <v>0</v>
      </c>
      <c r="F291" s="43" t="s">
        <v>65</v>
      </c>
      <c r="G291" s="43">
        <v>163</v>
      </c>
      <c r="H291" s="43" t="s">
        <v>71</v>
      </c>
      <c r="I291" s="43">
        <v>146200</v>
      </c>
      <c r="J291" s="43" t="s">
        <v>67</v>
      </c>
      <c r="K291" s="43" t="s">
        <v>68</v>
      </c>
      <c r="L291" s="43" t="s">
        <v>18</v>
      </c>
      <c r="M291" s="43" t="s">
        <v>19</v>
      </c>
      <c r="N291" s="42">
        <f t="shared" si="4"/>
        <v>0</v>
      </c>
    </row>
    <row r="292" spans="1:14" x14ac:dyDescent="0.25">
      <c r="A292" s="17">
        <v>40857</v>
      </c>
      <c r="B292" s="18" t="s">
        <v>19</v>
      </c>
      <c r="C292" s="22">
        <v>-39799.999999999614</v>
      </c>
      <c r="D292" s="44">
        <v>40857</v>
      </c>
      <c r="E292" s="43">
        <v>0</v>
      </c>
      <c r="F292" s="43" t="s">
        <v>65</v>
      </c>
      <c r="G292" s="43">
        <v>163</v>
      </c>
      <c r="H292" s="43" t="s">
        <v>71</v>
      </c>
      <c r="I292" s="43">
        <v>-39800</v>
      </c>
      <c r="J292" s="43" t="s">
        <v>67</v>
      </c>
      <c r="K292" s="43" t="s">
        <v>68</v>
      </c>
      <c r="L292" s="43" t="s">
        <v>18</v>
      </c>
      <c r="M292" s="43" t="s">
        <v>19</v>
      </c>
      <c r="N292" s="42">
        <f t="shared" si="4"/>
        <v>0</v>
      </c>
    </row>
    <row r="293" spans="1:14" x14ac:dyDescent="0.25">
      <c r="A293" s="19">
        <v>40858</v>
      </c>
      <c r="B293" s="20" t="s">
        <v>19</v>
      </c>
      <c r="C293" s="23">
        <v>-46000.000000000262</v>
      </c>
      <c r="D293" s="44">
        <v>40858</v>
      </c>
      <c r="E293" s="43">
        <v>0</v>
      </c>
      <c r="F293" s="43" t="s">
        <v>65</v>
      </c>
      <c r="G293" s="43">
        <v>163</v>
      </c>
      <c r="H293" s="43" t="s">
        <v>71</v>
      </c>
      <c r="I293" s="43">
        <v>-46000</v>
      </c>
      <c r="J293" s="43" t="s">
        <v>67</v>
      </c>
      <c r="K293" s="43" t="s">
        <v>68</v>
      </c>
      <c r="L293" s="43" t="s">
        <v>18</v>
      </c>
      <c r="M293" s="43" t="s">
        <v>19</v>
      </c>
      <c r="N293" s="42">
        <f t="shared" si="4"/>
        <v>0</v>
      </c>
    </row>
    <row r="294" spans="1:14" x14ac:dyDescent="0.25">
      <c r="A294" s="17">
        <v>40861</v>
      </c>
      <c r="B294" s="18" t="s">
        <v>19</v>
      </c>
      <c r="C294" s="22">
        <v>26899.99999999948</v>
      </c>
      <c r="D294" s="44">
        <v>40861</v>
      </c>
      <c r="E294" s="43">
        <v>0</v>
      </c>
      <c r="F294" s="43" t="s">
        <v>69</v>
      </c>
      <c r="G294" s="43">
        <v>163</v>
      </c>
      <c r="H294" s="43" t="s">
        <v>71</v>
      </c>
      <c r="I294" s="43">
        <v>26900</v>
      </c>
      <c r="J294" s="43" t="s">
        <v>67</v>
      </c>
      <c r="K294" s="43" t="s">
        <v>68</v>
      </c>
      <c r="L294" s="43" t="s">
        <v>18</v>
      </c>
      <c r="M294" s="43" t="s">
        <v>19</v>
      </c>
      <c r="N294" s="42">
        <f t="shared" si="4"/>
        <v>0</v>
      </c>
    </row>
    <row r="295" spans="1:14" x14ac:dyDescent="0.25">
      <c r="A295" s="19">
        <v>40827</v>
      </c>
      <c r="B295" s="20" t="s">
        <v>20</v>
      </c>
      <c r="C295" s="23">
        <v>2398700.0000000009</v>
      </c>
      <c r="D295" s="44">
        <v>40827</v>
      </c>
      <c r="E295" s="43">
        <v>0</v>
      </c>
      <c r="F295" s="43" t="s">
        <v>65</v>
      </c>
      <c r="G295" s="43">
        <v>163</v>
      </c>
      <c r="H295" s="43" t="s">
        <v>71</v>
      </c>
      <c r="I295" s="43">
        <v>2398700</v>
      </c>
      <c r="J295" s="43" t="s">
        <v>67</v>
      </c>
      <c r="K295" s="43" t="s">
        <v>68</v>
      </c>
      <c r="L295" s="43" t="s">
        <v>18</v>
      </c>
      <c r="M295" s="43" t="s">
        <v>20</v>
      </c>
      <c r="N295" s="42">
        <f t="shared" si="4"/>
        <v>0</v>
      </c>
    </row>
    <row r="296" spans="1:14" x14ac:dyDescent="0.25">
      <c r="A296" s="17">
        <v>40828</v>
      </c>
      <c r="B296" s="18" t="s">
        <v>20</v>
      </c>
      <c r="C296" s="22">
        <v>72999.999999999505</v>
      </c>
      <c r="D296" s="44">
        <v>40828</v>
      </c>
      <c r="E296" s="43">
        <v>0</v>
      </c>
      <c r="F296" s="43" t="s">
        <v>65</v>
      </c>
      <c r="G296" s="43">
        <v>163</v>
      </c>
      <c r="H296" s="43" t="s">
        <v>71</v>
      </c>
      <c r="I296" s="43">
        <v>73000</v>
      </c>
      <c r="J296" s="43" t="s">
        <v>67</v>
      </c>
      <c r="K296" s="43" t="s">
        <v>68</v>
      </c>
      <c r="L296" s="43" t="s">
        <v>18</v>
      </c>
      <c r="M296" s="43" t="s">
        <v>20</v>
      </c>
      <c r="N296" s="42">
        <f t="shared" si="4"/>
        <v>0</v>
      </c>
    </row>
    <row r="297" spans="1:14" x14ac:dyDescent="0.25">
      <c r="A297" s="19">
        <v>40829</v>
      </c>
      <c r="B297" s="20" t="s">
        <v>20</v>
      </c>
      <c r="C297" s="23">
        <v>-3299.9999999994143</v>
      </c>
      <c r="D297" s="44">
        <v>40829</v>
      </c>
      <c r="E297" s="43">
        <v>0</v>
      </c>
      <c r="F297" s="43" t="s">
        <v>65</v>
      </c>
      <c r="G297" s="43">
        <v>163</v>
      </c>
      <c r="H297" s="43" t="s">
        <v>71</v>
      </c>
      <c r="I297" s="43">
        <v>-3300</v>
      </c>
      <c r="J297" s="43" t="s">
        <v>67</v>
      </c>
      <c r="K297" s="43" t="s">
        <v>68</v>
      </c>
      <c r="L297" s="43" t="s">
        <v>18</v>
      </c>
      <c r="M297" s="43" t="s">
        <v>20</v>
      </c>
      <c r="N297" s="42">
        <f t="shared" si="4"/>
        <v>0</v>
      </c>
    </row>
    <row r="298" spans="1:14" x14ac:dyDescent="0.25">
      <c r="A298" s="17">
        <v>40830</v>
      </c>
      <c r="B298" s="18" t="s">
        <v>20</v>
      </c>
      <c r="C298" s="22">
        <v>71699.999999999869</v>
      </c>
      <c r="D298" s="44">
        <v>40830</v>
      </c>
      <c r="E298" s="43">
        <v>0</v>
      </c>
      <c r="F298" s="43" t="s">
        <v>65</v>
      </c>
      <c r="G298" s="43">
        <v>163</v>
      </c>
      <c r="H298" s="43" t="s">
        <v>71</v>
      </c>
      <c r="I298" s="43">
        <v>71700</v>
      </c>
      <c r="J298" s="43" t="s">
        <v>67</v>
      </c>
      <c r="K298" s="43" t="s">
        <v>68</v>
      </c>
      <c r="L298" s="43" t="s">
        <v>18</v>
      </c>
      <c r="M298" s="43" t="s">
        <v>20</v>
      </c>
      <c r="N298" s="42">
        <f t="shared" si="4"/>
        <v>0</v>
      </c>
    </row>
    <row r="299" spans="1:14" x14ac:dyDescent="0.25">
      <c r="A299" s="19">
        <v>40833</v>
      </c>
      <c r="B299" s="20" t="s">
        <v>20</v>
      </c>
      <c r="C299" s="23">
        <v>-28900.000000000149</v>
      </c>
      <c r="D299" s="44">
        <v>40833</v>
      </c>
      <c r="E299" s="43">
        <v>0</v>
      </c>
      <c r="F299" s="43" t="s">
        <v>65</v>
      </c>
      <c r="G299" s="43">
        <v>163</v>
      </c>
      <c r="H299" s="43" t="s">
        <v>71</v>
      </c>
      <c r="I299" s="43">
        <v>-28900</v>
      </c>
      <c r="J299" s="43" t="s">
        <v>67</v>
      </c>
      <c r="K299" s="43" t="s">
        <v>68</v>
      </c>
      <c r="L299" s="43" t="s">
        <v>18</v>
      </c>
      <c r="M299" s="43" t="s">
        <v>20</v>
      </c>
      <c r="N299" s="42">
        <f t="shared" si="4"/>
        <v>0</v>
      </c>
    </row>
    <row r="300" spans="1:14" x14ac:dyDescent="0.25">
      <c r="A300" s="17">
        <v>40834</v>
      </c>
      <c r="B300" s="18" t="s">
        <v>20</v>
      </c>
      <c r="C300" s="22">
        <v>-46400.000000000218</v>
      </c>
      <c r="D300" s="44">
        <v>40834</v>
      </c>
      <c r="E300" s="43">
        <v>0</v>
      </c>
      <c r="F300" s="43" t="s">
        <v>65</v>
      </c>
      <c r="G300" s="43">
        <v>163</v>
      </c>
      <c r="H300" s="43" t="s">
        <v>71</v>
      </c>
      <c r="I300" s="43">
        <v>-46400</v>
      </c>
      <c r="J300" s="43" t="s">
        <v>67</v>
      </c>
      <c r="K300" s="43" t="s">
        <v>68</v>
      </c>
      <c r="L300" s="43" t="s">
        <v>18</v>
      </c>
      <c r="M300" s="43" t="s">
        <v>20</v>
      </c>
      <c r="N300" s="42">
        <f t="shared" si="4"/>
        <v>0</v>
      </c>
    </row>
    <row r="301" spans="1:14" x14ac:dyDescent="0.25">
      <c r="A301" s="19">
        <v>40835</v>
      </c>
      <c r="B301" s="20" t="s">
        <v>20</v>
      </c>
      <c r="C301" s="23">
        <v>56700.000000000196</v>
      </c>
      <c r="D301" s="44">
        <v>40835</v>
      </c>
      <c r="E301" s="43">
        <v>0</v>
      </c>
      <c r="F301" s="43" t="s">
        <v>65</v>
      </c>
      <c r="G301" s="43">
        <v>163</v>
      </c>
      <c r="H301" s="43" t="s">
        <v>71</v>
      </c>
      <c r="I301" s="43">
        <v>56700</v>
      </c>
      <c r="J301" s="43" t="s">
        <v>67</v>
      </c>
      <c r="K301" s="43" t="s">
        <v>68</v>
      </c>
      <c r="L301" s="43" t="s">
        <v>18</v>
      </c>
      <c r="M301" s="43" t="s">
        <v>20</v>
      </c>
      <c r="N301" s="42">
        <f t="shared" si="4"/>
        <v>0</v>
      </c>
    </row>
    <row r="302" spans="1:14" x14ac:dyDescent="0.25">
      <c r="A302" s="17">
        <v>40836</v>
      </c>
      <c r="B302" s="18" t="s">
        <v>20</v>
      </c>
      <c r="C302" s="22">
        <v>-12100.000000000222</v>
      </c>
      <c r="D302" s="44">
        <v>40836</v>
      </c>
      <c r="E302" s="43">
        <v>0</v>
      </c>
      <c r="F302" s="43" t="s">
        <v>65</v>
      </c>
      <c r="G302" s="43">
        <v>163</v>
      </c>
      <c r="H302" s="43" t="s">
        <v>71</v>
      </c>
      <c r="I302" s="43">
        <v>-12100</v>
      </c>
      <c r="J302" s="43" t="s">
        <v>67</v>
      </c>
      <c r="K302" s="43" t="s">
        <v>68</v>
      </c>
      <c r="L302" s="43" t="s">
        <v>18</v>
      </c>
      <c r="M302" s="43" t="s">
        <v>20</v>
      </c>
      <c r="N302" s="42">
        <f t="shared" si="4"/>
        <v>0</v>
      </c>
    </row>
    <row r="303" spans="1:14" x14ac:dyDescent="0.25">
      <c r="A303" s="19">
        <v>40837</v>
      </c>
      <c r="B303" s="20" t="s">
        <v>20</v>
      </c>
      <c r="C303" s="23">
        <v>54400.000000000226</v>
      </c>
      <c r="D303" s="44">
        <v>40837</v>
      </c>
      <c r="E303" s="43">
        <v>0</v>
      </c>
      <c r="F303" s="43" t="s">
        <v>65</v>
      </c>
      <c r="G303" s="43">
        <v>163</v>
      </c>
      <c r="H303" s="43" t="s">
        <v>71</v>
      </c>
      <c r="I303" s="43">
        <v>54400</v>
      </c>
      <c r="J303" s="43" t="s">
        <v>67</v>
      </c>
      <c r="K303" s="43" t="s">
        <v>68</v>
      </c>
      <c r="L303" s="43" t="s">
        <v>18</v>
      </c>
      <c r="M303" s="43" t="s">
        <v>20</v>
      </c>
      <c r="N303" s="42">
        <f t="shared" si="4"/>
        <v>0</v>
      </c>
    </row>
    <row r="304" spans="1:14" x14ac:dyDescent="0.25">
      <c r="A304" s="17">
        <v>40840</v>
      </c>
      <c r="B304" s="18" t="s">
        <v>20</v>
      </c>
      <c r="C304" s="22">
        <v>-6999.9999999996735</v>
      </c>
      <c r="D304" s="44">
        <v>40840</v>
      </c>
      <c r="E304" s="43">
        <v>0</v>
      </c>
      <c r="F304" s="43" t="s">
        <v>65</v>
      </c>
      <c r="G304" s="43">
        <v>163</v>
      </c>
      <c r="H304" s="43" t="s">
        <v>71</v>
      </c>
      <c r="I304" s="43">
        <v>-7000</v>
      </c>
      <c r="J304" s="43" t="s">
        <v>67</v>
      </c>
      <c r="K304" s="43" t="s">
        <v>68</v>
      </c>
      <c r="L304" s="43" t="s">
        <v>18</v>
      </c>
      <c r="M304" s="43" t="s">
        <v>20</v>
      </c>
      <c r="N304" s="42">
        <f t="shared" si="4"/>
        <v>0</v>
      </c>
    </row>
    <row r="305" spans="1:14" x14ac:dyDescent="0.25">
      <c r="A305" s="19">
        <v>40841</v>
      </c>
      <c r="B305" s="20" t="s">
        <v>20</v>
      </c>
      <c r="C305" s="23">
        <v>40199.999999999571</v>
      </c>
      <c r="D305" s="44">
        <v>40841</v>
      </c>
      <c r="E305" s="43">
        <v>0</v>
      </c>
      <c r="F305" s="43" t="s">
        <v>65</v>
      </c>
      <c r="G305" s="43">
        <v>163</v>
      </c>
      <c r="H305" s="43" t="s">
        <v>71</v>
      </c>
      <c r="I305" s="43">
        <v>40200</v>
      </c>
      <c r="J305" s="43" t="s">
        <v>67</v>
      </c>
      <c r="K305" s="43" t="s">
        <v>68</v>
      </c>
      <c r="L305" s="43" t="s">
        <v>18</v>
      </c>
      <c r="M305" s="43" t="s">
        <v>20</v>
      </c>
      <c r="N305" s="42">
        <f t="shared" si="4"/>
        <v>0</v>
      </c>
    </row>
    <row r="306" spans="1:14" x14ac:dyDescent="0.25">
      <c r="A306" s="17">
        <v>40842</v>
      </c>
      <c r="B306" s="18" t="s">
        <v>20</v>
      </c>
      <c r="C306" s="22">
        <v>26699.999999999945</v>
      </c>
      <c r="D306" s="44">
        <v>40842</v>
      </c>
      <c r="E306" s="43">
        <v>0</v>
      </c>
      <c r="F306" s="43" t="s">
        <v>65</v>
      </c>
      <c r="G306" s="43">
        <v>163</v>
      </c>
      <c r="H306" s="43" t="s">
        <v>71</v>
      </c>
      <c r="I306" s="43">
        <v>26700</v>
      </c>
      <c r="J306" s="43" t="s">
        <v>67</v>
      </c>
      <c r="K306" s="43" t="s">
        <v>68</v>
      </c>
      <c r="L306" s="43" t="s">
        <v>18</v>
      </c>
      <c r="M306" s="43" t="s">
        <v>20</v>
      </c>
      <c r="N306" s="42">
        <f t="shared" si="4"/>
        <v>0</v>
      </c>
    </row>
    <row r="307" spans="1:14" x14ac:dyDescent="0.25">
      <c r="A307" s="19">
        <v>40843</v>
      </c>
      <c r="B307" s="20" t="s">
        <v>20</v>
      </c>
      <c r="C307" s="23">
        <v>67899.999999999854</v>
      </c>
      <c r="D307" s="44">
        <v>40843</v>
      </c>
      <c r="E307" s="43">
        <v>0</v>
      </c>
      <c r="F307" s="43" t="s">
        <v>65</v>
      </c>
      <c r="G307" s="43">
        <v>163</v>
      </c>
      <c r="H307" s="43" t="s">
        <v>71</v>
      </c>
      <c r="I307" s="43">
        <v>67900</v>
      </c>
      <c r="J307" s="43" t="s">
        <v>67</v>
      </c>
      <c r="K307" s="43" t="s">
        <v>68</v>
      </c>
      <c r="L307" s="43" t="s">
        <v>18</v>
      </c>
      <c r="M307" s="43" t="s">
        <v>20</v>
      </c>
      <c r="N307" s="42">
        <f t="shared" si="4"/>
        <v>0</v>
      </c>
    </row>
    <row r="308" spans="1:14" x14ac:dyDescent="0.25">
      <c r="A308" s="17">
        <v>40844</v>
      </c>
      <c r="B308" s="18" t="s">
        <v>20</v>
      </c>
      <c r="C308" s="22">
        <v>9000.000000000342</v>
      </c>
      <c r="D308" s="44">
        <v>40844</v>
      </c>
      <c r="E308" s="43">
        <v>0</v>
      </c>
      <c r="F308" s="43" t="s">
        <v>65</v>
      </c>
      <c r="G308" s="43">
        <v>163</v>
      </c>
      <c r="H308" s="43" t="s">
        <v>71</v>
      </c>
      <c r="I308" s="43">
        <v>9000</v>
      </c>
      <c r="J308" s="43" t="s">
        <v>67</v>
      </c>
      <c r="K308" s="43" t="s">
        <v>68</v>
      </c>
      <c r="L308" s="43" t="s">
        <v>18</v>
      </c>
      <c r="M308" s="43" t="s">
        <v>20</v>
      </c>
      <c r="N308" s="42">
        <f t="shared" si="4"/>
        <v>0</v>
      </c>
    </row>
    <row r="309" spans="1:14" x14ac:dyDescent="0.25">
      <c r="A309" s="19">
        <v>40847</v>
      </c>
      <c r="B309" s="20" t="s">
        <v>20</v>
      </c>
      <c r="C309" s="23">
        <v>-78000.000000000291</v>
      </c>
      <c r="D309" s="44">
        <v>40847</v>
      </c>
      <c r="E309" s="43">
        <v>0</v>
      </c>
      <c r="F309" s="43" t="s">
        <v>65</v>
      </c>
      <c r="G309" s="43">
        <v>163</v>
      </c>
      <c r="H309" s="43" t="s">
        <v>71</v>
      </c>
      <c r="I309" s="43">
        <v>-78000</v>
      </c>
      <c r="J309" s="43" t="s">
        <v>67</v>
      </c>
      <c r="K309" s="43" t="s">
        <v>68</v>
      </c>
      <c r="L309" s="43" t="s">
        <v>18</v>
      </c>
      <c r="M309" s="43" t="s">
        <v>20</v>
      </c>
      <c r="N309" s="42">
        <f t="shared" si="4"/>
        <v>0</v>
      </c>
    </row>
    <row r="310" spans="1:14" x14ac:dyDescent="0.25">
      <c r="A310" s="17">
        <v>40848</v>
      </c>
      <c r="B310" s="18" t="s">
        <v>20</v>
      </c>
      <c r="C310" s="22">
        <v>-163999.99999999971</v>
      </c>
      <c r="D310" s="44">
        <v>40848</v>
      </c>
      <c r="E310" s="43">
        <v>0</v>
      </c>
      <c r="F310" s="43" t="s">
        <v>65</v>
      </c>
      <c r="G310" s="43">
        <v>163</v>
      </c>
      <c r="H310" s="43" t="s">
        <v>71</v>
      </c>
      <c r="I310" s="43">
        <v>-164000</v>
      </c>
      <c r="J310" s="43" t="s">
        <v>67</v>
      </c>
      <c r="K310" s="43" t="s">
        <v>68</v>
      </c>
      <c r="L310" s="43" t="s">
        <v>18</v>
      </c>
      <c r="M310" s="43" t="s">
        <v>20</v>
      </c>
      <c r="N310" s="42">
        <f t="shared" si="4"/>
        <v>0</v>
      </c>
    </row>
    <row r="311" spans="1:14" x14ac:dyDescent="0.25">
      <c r="A311" s="19">
        <v>40849</v>
      </c>
      <c r="B311" s="20" t="s">
        <v>20</v>
      </c>
      <c r="C311" s="23">
        <v>29900.00000000048</v>
      </c>
      <c r="D311" s="44">
        <v>40849</v>
      </c>
      <c r="E311" s="43">
        <v>0</v>
      </c>
      <c r="F311" s="43" t="s">
        <v>65</v>
      </c>
      <c r="G311" s="43">
        <v>163</v>
      </c>
      <c r="H311" s="43" t="s">
        <v>71</v>
      </c>
      <c r="I311" s="43">
        <v>29900</v>
      </c>
      <c r="J311" s="43" t="s">
        <v>67</v>
      </c>
      <c r="K311" s="43" t="s">
        <v>68</v>
      </c>
      <c r="L311" s="43" t="s">
        <v>18</v>
      </c>
      <c r="M311" s="43" t="s">
        <v>20</v>
      </c>
      <c r="N311" s="42">
        <f t="shared" si="4"/>
        <v>0</v>
      </c>
    </row>
    <row r="312" spans="1:14" x14ac:dyDescent="0.25">
      <c r="A312" s="17">
        <v>40850</v>
      </c>
      <c r="B312" s="18" t="s">
        <v>20</v>
      </c>
      <c r="C312" s="22">
        <v>24699.99999999928</v>
      </c>
      <c r="D312" s="44">
        <v>40850</v>
      </c>
      <c r="E312" s="43">
        <v>0</v>
      </c>
      <c r="F312" s="43" t="s">
        <v>65</v>
      </c>
      <c r="G312" s="43">
        <v>163</v>
      </c>
      <c r="H312" s="43" t="s">
        <v>71</v>
      </c>
      <c r="I312" s="43">
        <v>24700</v>
      </c>
      <c r="J312" s="43" t="s">
        <v>67</v>
      </c>
      <c r="K312" s="43" t="s">
        <v>68</v>
      </c>
      <c r="L312" s="43" t="s">
        <v>18</v>
      </c>
      <c r="M312" s="43" t="s">
        <v>20</v>
      </c>
      <c r="N312" s="42">
        <f t="shared" si="4"/>
        <v>0</v>
      </c>
    </row>
    <row r="313" spans="1:14" x14ac:dyDescent="0.25">
      <c r="A313" s="19">
        <v>40851</v>
      </c>
      <c r="B313" s="20" t="s">
        <v>20</v>
      </c>
      <c r="C313" s="23">
        <v>-42099.999999999585</v>
      </c>
      <c r="D313" s="44">
        <v>40851</v>
      </c>
      <c r="E313" s="43">
        <v>0</v>
      </c>
      <c r="F313" s="43" t="s">
        <v>65</v>
      </c>
      <c r="G313" s="43">
        <v>163</v>
      </c>
      <c r="H313" s="43" t="s">
        <v>71</v>
      </c>
      <c r="I313" s="43">
        <v>-42100</v>
      </c>
      <c r="J313" s="43" t="s">
        <v>67</v>
      </c>
      <c r="K313" s="43" t="s">
        <v>68</v>
      </c>
      <c r="L313" s="43" t="s">
        <v>18</v>
      </c>
      <c r="M313" s="43" t="s">
        <v>20</v>
      </c>
      <c r="N313" s="42">
        <f t="shared" si="4"/>
        <v>0</v>
      </c>
    </row>
    <row r="314" spans="1:14" x14ac:dyDescent="0.25">
      <c r="A314" s="17">
        <v>40854</v>
      </c>
      <c r="B314" s="18" t="s">
        <v>20</v>
      </c>
      <c r="C314" s="22">
        <v>44900.00000000016</v>
      </c>
      <c r="D314" s="44">
        <v>40854</v>
      </c>
      <c r="E314" s="43">
        <v>0</v>
      </c>
      <c r="F314" s="43" t="s">
        <v>65</v>
      </c>
      <c r="G314" s="43">
        <v>163</v>
      </c>
      <c r="H314" s="43" t="s">
        <v>71</v>
      </c>
      <c r="I314" s="43">
        <v>44900</v>
      </c>
      <c r="J314" s="43" t="s">
        <v>67</v>
      </c>
      <c r="K314" s="43" t="s">
        <v>68</v>
      </c>
      <c r="L314" s="43" t="s">
        <v>18</v>
      </c>
      <c r="M314" s="43" t="s">
        <v>20</v>
      </c>
      <c r="N314" s="42">
        <f t="shared" si="4"/>
        <v>0</v>
      </c>
    </row>
    <row r="315" spans="1:14" x14ac:dyDescent="0.25">
      <c r="A315" s="19">
        <v>40855</v>
      </c>
      <c r="B315" s="20" t="s">
        <v>20</v>
      </c>
      <c r="C315" s="23">
        <v>5300.0000000000828</v>
      </c>
      <c r="D315" s="44">
        <v>40855</v>
      </c>
      <c r="E315" s="43">
        <v>0</v>
      </c>
      <c r="F315" s="43" t="s">
        <v>65</v>
      </c>
      <c r="G315" s="43">
        <v>163</v>
      </c>
      <c r="H315" s="43" t="s">
        <v>71</v>
      </c>
      <c r="I315" s="43">
        <v>5300</v>
      </c>
      <c r="J315" s="43" t="s">
        <v>67</v>
      </c>
      <c r="K315" s="43" t="s">
        <v>68</v>
      </c>
      <c r="L315" s="43" t="s">
        <v>18</v>
      </c>
      <c r="M315" s="43" t="s">
        <v>20</v>
      </c>
      <c r="N315" s="42">
        <f t="shared" si="4"/>
        <v>0</v>
      </c>
    </row>
    <row r="316" spans="1:14" x14ac:dyDescent="0.25">
      <c r="A316" s="17">
        <v>40856</v>
      </c>
      <c r="B316" s="18" t="s">
        <v>20</v>
      </c>
      <c r="C316" s="22">
        <v>-146200.00000000032</v>
      </c>
      <c r="D316" s="44">
        <v>40856</v>
      </c>
      <c r="E316" s="43">
        <v>0</v>
      </c>
      <c r="F316" s="43" t="s">
        <v>65</v>
      </c>
      <c r="G316" s="43">
        <v>163</v>
      </c>
      <c r="H316" s="43" t="s">
        <v>71</v>
      </c>
      <c r="I316" s="43">
        <v>-146200</v>
      </c>
      <c r="J316" s="43" t="s">
        <v>67</v>
      </c>
      <c r="K316" s="43" t="s">
        <v>68</v>
      </c>
      <c r="L316" s="43" t="s">
        <v>18</v>
      </c>
      <c r="M316" s="43" t="s">
        <v>20</v>
      </c>
      <c r="N316" s="42">
        <f t="shared" si="4"/>
        <v>0</v>
      </c>
    </row>
    <row r="317" spans="1:14" x14ac:dyDescent="0.25">
      <c r="A317" s="19">
        <v>40857</v>
      </c>
      <c r="B317" s="20" t="s">
        <v>20</v>
      </c>
      <c r="C317" s="23">
        <v>39799.999999999614</v>
      </c>
      <c r="D317" s="44">
        <v>40857</v>
      </c>
      <c r="E317" s="43">
        <v>0</v>
      </c>
      <c r="F317" s="43" t="s">
        <v>65</v>
      </c>
      <c r="G317" s="43">
        <v>163</v>
      </c>
      <c r="H317" s="43" t="s">
        <v>71</v>
      </c>
      <c r="I317" s="43">
        <v>39800</v>
      </c>
      <c r="J317" s="43" t="s">
        <v>67</v>
      </c>
      <c r="K317" s="43" t="s">
        <v>68</v>
      </c>
      <c r="L317" s="43" t="s">
        <v>18</v>
      </c>
      <c r="M317" s="43" t="s">
        <v>20</v>
      </c>
      <c r="N317" s="42">
        <f t="shared" si="4"/>
        <v>0</v>
      </c>
    </row>
    <row r="318" spans="1:14" x14ac:dyDescent="0.25">
      <c r="A318" s="17">
        <v>40858</v>
      </c>
      <c r="B318" s="18" t="s">
        <v>20</v>
      </c>
      <c r="C318" s="22">
        <v>46000.000000000262</v>
      </c>
      <c r="D318" s="44">
        <v>40858</v>
      </c>
      <c r="E318" s="43">
        <v>0</v>
      </c>
      <c r="F318" s="43" t="s">
        <v>65</v>
      </c>
      <c r="G318" s="43">
        <v>163</v>
      </c>
      <c r="H318" s="43" t="s">
        <v>71</v>
      </c>
      <c r="I318" s="43">
        <v>46000</v>
      </c>
      <c r="J318" s="43" t="s">
        <v>67</v>
      </c>
      <c r="K318" s="43" t="s">
        <v>68</v>
      </c>
      <c r="L318" s="43" t="s">
        <v>18</v>
      </c>
      <c r="M318" s="43" t="s">
        <v>20</v>
      </c>
      <c r="N318" s="42">
        <f t="shared" si="4"/>
        <v>0</v>
      </c>
    </row>
    <row r="319" spans="1:14" x14ac:dyDescent="0.25">
      <c r="A319" s="19">
        <v>40861</v>
      </c>
      <c r="B319" s="20" t="s">
        <v>20</v>
      </c>
      <c r="C319" s="23">
        <v>-26899.99999999948</v>
      </c>
      <c r="D319" s="44">
        <v>40861</v>
      </c>
      <c r="E319" s="43">
        <v>0</v>
      </c>
      <c r="F319" s="43" t="s">
        <v>69</v>
      </c>
      <c r="G319" s="43">
        <v>163</v>
      </c>
      <c r="H319" s="43" t="s">
        <v>71</v>
      </c>
      <c r="I319" s="43">
        <v>-26900</v>
      </c>
      <c r="J319" s="43" t="s">
        <v>67</v>
      </c>
      <c r="K319" s="43" t="s">
        <v>68</v>
      </c>
      <c r="L319" s="43" t="s">
        <v>18</v>
      </c>
      <c r="M319" s="43" t="s">
        <v>20</v>
      </c>
      <c r="N319" s="42">
        <f t="shared" si="4"/>
        <v>0</v>
      </c>
    </row>
    <row r="320" spans="1:14" x14ac:dyDescent="0.25">
      <c r="A320" s="17">
        <v>40819</v>
      </c>
      <c r="B320" s="18" t="s">
        <v>8</v>
      </c>
      <c r="C320" s="22">
        <v>-1255199.9999999995</v>
      </c>
      <c r="D320" s="44">
        <v>40819</v>
      </c>
      <c r="E320" s="43">
        <v>0</v>
      </c>
      <c r="F320" s="43" t="s">
        <v>65</v>
      </c>
      <c r="G320" s="43">
        <v>163</v>
      </c>
      <c r="H320" s="43" t="s">
        <v>71</v>
      </c>
      <c r="I320" s="43">
        <v>-1255200</v>
      </c>
      <c r="J320" s="43" t="s">
        <v>67</v>
      </c>
      <c r="K320" s="43" t="s">
        <v>68</v>
      </c>
      <c r="L320" s="43" t="s">
        <v>7</v>
      </c>
      <c r="M320" s="43" t="s">
        <v>8</v>
      </c>
      <c r="N320" s="42">
        <f t="shared" si="4"/>
        <v>0</v>
      </c>
    </row>
    <row r="321" spans="1:14" x14ac:dyDescent="0.25">
      <c r="A321" s="19">
        <v>40820</v>
      </c>
      <c r="B321" s="20" t="s">
        <v>8</v>
      </c>
      <c r="C321" s="23">
        <v>88400.000000000029</v>
      </c>
      <c r="D321" s="44">
        <v>40820</v>
      </c>
      <c r="E321" s="43">
        <v>0</v>
      </c>
      <c r="F321" s="43" t="s">
        <v>65</v>
      </c>
      <c r="G321" s="43">
        <v>163</v>
      </c>
      <c r="H321" s="43" t="s">
        <v>71</v>
      </c>
      <c r="I321" s="43">
        <v>88400</v>
      </c>
      <c r="J321" s="43" t="s">
        <v>67</v>
      </c>
      <c r="K321" s="43" t="s">
        <v>68</v>
      </c>
      <c r="L321" s="43" t="s">
        <v>7</v>
      </c>
      <c r="M321" s="43" t="s">
        <v>8</v>
      </c>
      <c r="N321" s="42">
        <f t="shared" si="4"/>
        <v>0</v>
      </c>
    </row>
    <row r="322" spans="1:14" x14ac:dyDescent="0.25">
      <c r="A322" s="17">
        <v>40821</v>
      </c>
      <c r="B322" s="18" t="s">
        <v>8</v>
      </c>
      <c r="C322" s="22">
        <v>-80799.999999999985</v>
      </c>
      <c r="D322" s="44">
        <v>40821</v>
      </c>
      <c r="E322" s="43">
        <v>0</v>
      </c>
      <c r="F322" s="43" t="s">
        <v>65</v>
      </c>
      <c r="G322" s="43">
        <v>163</v>
      </c>
      <c r="H322" s="43" t="s">
        <v>71</v>
      </c>
      <c r="I322" s="43">
        <v>-80800</v>
      </c>
      <c r="J322" s="43" t="s">
        <v>67</v>
      </c>
      <c r="K322" s="43" t="s">
        <v>68</v>
      </c>
      <c r="L322" s="43" t="s">
        <v>7</v>
      </c>
      <c r="M322" s="43" t="s">
        <v>8</v>
      </c>
      <c r="N322" s="42">
        <f t="shared" si="4"/>
        <v>0</v>
      </c>
    </row>
    <row r="323" spans="1:14" x14ac:dyDescent="0.25">
      <c r="A323" s="19">
        <v>40822</v>
      </c>
      <c r="B323" s="20" t="s">
        <v>8</v>
      </c>
      <c r="C323" s="23">
        <v>15899.99999999936</v>
      </c>
      <c r="D323" s="44">
        <v>40822</v>
      </c>
      <c r="E323" s="43">
        <v>0</v>
      </c>
      <c r="F323" s="43" t="s">
        <v>65</v>
      </c>
      <c r="G323" s="43">
        <v>163</v>
      </c>
      <c r="H323" s="43" t="s">
        <v>71</v>
      </c>
      <c r="I323" s="43">
        <v>15900</v>
      </c>
      <c r="J323" s="43" t="s">
        <v>67</v>
      </c>
      <c r="K323" s="43" t="s">
        <v>68</v>
      </c>
      <c r="L323" s="43" t="s">
        <v>7</v>
      </c>
      <c r="M323" s="43" t="s">
        <v>8</v>
      </c>
      <c r="N323" s="42">
        <f t="shared" ref="N323:N375" si="5">ROUND(C323/I323-1,8)</f>
        <v>0</v>
      </c>
    </row>
    <row r="324" spans="1:14" x14ac:dyDescent="0.25">
      <c r="A324" s="17">
        <v>40823</v>
      </c>
      <c r="B324" s="18" t="s">
        <v>8</v>
      </c>
      <c r="C324" s="22">
        <v>-91599.99999999968</v>
      </c>
      <c r="D324" s="44">
        <v>40823</v>
      </c>
      <c r="E324" s="43">
        <v>0</v>
      </c>
      <c r="F324" s="43" t="s">
        <v>65</v>
      </c>
      <c r="G324" s="43">
        <v>163</v>
      </c>
      <c r="H324" s="43" t="s">
        <v>71</v>
      </c>
      <c r="I324" s="43">
        <v>-91600</v>
      </c>
      <c r="J324" s="43" t="s">
        <v>67</v>
      </c>
      <c r="K324" s="43" t="s">
        <v>68</v>
      </c>
      <c r="L324" s="43" t="s">
        <v>7</v>
      </c>
      <c r="M324" s="43" t="s">
        <v>8</v>
      </c>
      <c r="N324" s="42">
        <f t="shared" si="5"/>
        <v>0</v>
      </c>
    </row>
    <row r="325" spans="1:14" x14ac:dyDescent="0.25">
      <c r="A325" s="19">
        <v>40827</v>
      </c>
      <c r="B325" s="20" t="s">
        <v>8</v>
      </c>
      <c r="C325" s="23">
        <v>-76900.000000000189</v>
      </c>
      <c r="D325" s="44">
        <v>40827</v>
      </c>
      <c r="E325" s="43">
        <v>0</v>
      </c>
      <c r="F325" s="43" t="s">
        <v>65</v>
      </c>
      <c r="G325" s="43">
        <v>163</v>
      </c>
      <c r="H325" s="43" t="s">
        <v>71</v>
      </c>
      <c r="I325" s="43">
        <v>-76900</v>
      </c>
      <c r="J325" s="43" t="s">
        <v>67</v>
      </c>
      <c r="K325" s="43" t="s">
        <v>68</v>
      </c>
      <c r="L325" s="43" t="s">
        <v>7</v>
      </c>
      <c r="M325" s="43" t="s">
        <v>8</v>
      </c>
      <c r="N325" s="42">
        <f t="shared" si="5"/>
        <v>0</v>
      </c>
    </row>
    <row r="326" spans="1:14" x14ac:dyDescent="0.25">
      <c r="A326" s="17">
        <v>40828</v>
      </c>
      <c r="B326" s="18" t="s">
        <v>8</v>
      </c>
      <c r="C326" s="22">
        <v>-72999.999999999505</v>
      </c>
      <c r="D326" s="44">
        <v>40828</v>
      </c>
      <c r="E326" s="43">
        <v>0</v>
      </c>
      <c r="F326" s="43" t="s">
        <v>65</v>
      </c>
      <c r="G326" s="43">
        <v>163</v>
      </c>
      <c r="H326" s="43" t="s">
        <v>71</v>
      </c>
      <c r="I326" s="43">
        <v>-73000</v>
      </c>
      <c r="J326" s="43" t="s">
        <v>67</v>
      </c>
      <c r="K326" s="43" t="s">
        <v>68</v>
      </c>
      <c r="L326" s="43" t="s">
        <v>7</v>
      </c>
      <c r="M326" s="43" t="s">
        <v>8</v>
      </c>
      <c r="N326" s="42">
        <f t="shared" si="5"/>
        <v>0</v>
      </c>
    </row>
    <row r="327" spans="1:14" x14ac:dyDescent="0.25">
      <c r="A327" s="19">
        <v>40829</v>
      </c>
      <c r="B327" s="20" t="s">
        <v>8</v>
      </c>
      <c r="C327" s="23">
        <v>3299.9999999994143</v>
      </c>
      <c r="D327" s="44">
        <v>40829</v>
      </c>
      <c r="E327" s="43">
        <v>0</v>
      </c>
      <c r="F327" s="43" t="s">
        <v>65</v>
      </c>
      <c r="G327" s="43">
        <v>163</v>
      </c>
      <c r="H327" s="43" t="s">
        <v>71</v>
      </c>
      <c r="I327" s="43">
        <v>3300</v>
      </c>
      <c r="J327" s="43" t="s">
        <v>67</v>
      </c>
      <c r="K327" s="43" t="s">
        <v>68</v>
      </c>
      <c r="L327" s="43" t="s">
        <v>7</v>
      </c>
      <c r="M327" s="43" t="s">
        <v>8</v>
      </c>
      <c r="N327" s="42">
        <f t="shared" si="5"/>
        <v>0</v>
      </c>
    </row>
    <row r="328" spans="1:14" x14ac:dyDescent="0.25">
      <c r="A328" s="17">
        <v>40830</v>
      </c>
      <c r="B328" s="18" t="s">
        <v>8</v>
      </c>
      <c r="C328" s="22">
        <v>-71699.999999999869</v>
      </c>
      <c r="D328" s="44">
        <v>40830</v>
      </c>
      <c r="E328" s="43">
        <v>0</v>
      </c>
      <c r="F328" s="43" t="s">
        <v>65</v>
      </c>
      <c r="G328" s="43">
        <v>163</v>
      </c>
      <c r="H328" s="43" t="s">
        <v>71</v>
      </c>
      <c r="I328" s="43">
        <v>-71700</v>
      </c>
      <c r="J328" s="43" t="s">
        <v>67</v>
      </c>
      <c r="K328" s="43" t="s">
        <v>68</v>
      </c>
      <c r="L328" s="43" t="s">
        <v>7</v>
      </c>
      <c r="M328" s="43" t="s">
        <v>8</v>
      </c>
      <c r="N328" s="42">
        <f t="shared" si="5"/>
        <v>0</v>
      </c>
    </row>
    <row r="329" spans="1:14" x14ac:dyDescent="0.25">
      <c r="A329" s="19">
        <v>40833</v>
      </c>
      <c r="B329" s="20" t="s">
        <v>8</v>
      </c>
      <c r="C329" s="23">
        <v>28900.000000000149</v>
      </c>
      <c r="D329" s="44">
        <v>40833</v>
      </c>
      <c r="E329" s="43">
        <v>0</v>
      </c>
      <c r="F329" s="43" t="s">
        <v>65</v>
      </c>
      <c r="G329" s="43">
        <v>163</v>
      </c>
      <c r="H329" s="43" t="s">
        <v>71</v>
      </c>
      <c r="I329" s="43">
        <v>28900</v>
      </c>
      <c r="J329" s="43" t="s">
        <v>67</v>
      </c>
      <c r="K329" s="43" t="s">
        <v>68</v>
      </c>
      <c r="L329" s="43" t="s">
        <v>7</v>
      </c>
      <c r="M329" s="43" t="s">
        <v>8</v>
      </c>
      <c r="N329" s="42">
        <f t="shared" si="5"/>
        <v>0</v>
      </c>
    </row>
    <row r="330" spans="1:14" x14ac:dyDescent="0.25">
      <c r="A330" s="17">
        <v>40835</v>
      </c>
      <c r="B330" s="18" t="s">
        <v>8</v>
      </c>
      <c r="C330" s="22">
        <v>-10298.252467140555</v>
      </c>
      <c r="D330" s="44">
        <v>40835</v>
      </c>
      <c r="E330" s="43">
        <v>0</v>
      </c>
      <c r="F330" s="43" t="s">
        <v>65</v>
      </c>
      <c r="G330" s="43">
        <v>163</v>
      </c>
      <c r="H330" s="43" t="s">
        <v>71</v>
      </c>
      <c r="I330" s="43">
        <v>-10298.252467140601</v>
      </c>
      <c r="J330" s="43" t="s">
        <v>67</v>
      </c>
      <c r="K330" s="43" t="s">
        <v>68</v>
      </c>
      <c r="L330" s="43" t="s">
        <v>7</v>
      </c>
      <c r="M330" s="43" t="s">
        <v>8</v>
      </c>
      <c r="N330" s="42">
        <f t="shared" si="5"/>
        <v>0</v>
      </c>
    </row>
    <row r="331" spans="1:14" x14ac:dyDescent="0.25">
      <c r="A331" s="19">
        <v>40827</v>
      </c>
      <c r="B331" s="20" t="s">
        <v>9</v>
      </c>
      <c r="C331" s="23">
        <v>2400200.0000000009</v>
      </c>
      <c r="D331" s="44">
        <v>40827</v>
      </c>
      <c r="E331" s="43">
        <v>0</v>
      </c>
      <c r="F331" s="43" t="s">
        <v>65</v>
      </c>
      <c r="G331" s="43">
        <v>163</v>
      </c>
      <c r="H331" s="43" t="s">
        <v>71</v>
      </c>
      <c r="I331" s="43">
        <v>2400200</v>
      </c>
      <c r="J331" s="43" t="s">
        <v>67</v>
      </c>
      <c r="K331" s="43" t="s">
        <v>68</v>
      </c>
      <c r="L331" s="43" t="s">
        <v>7</v>
      </c>
      <c r="M331" s="43" t="s">
        <v>9</v>
      </c>
      <c r="N331" s="42">
        <f t="shared" si="5"/>
        <v>0</v>
      </c>
    </row>
    <row r="332" spans="1:14" x14ac:dyDescent="0.25">
      <c r="A332" s="17">
        <v>40828</v>
      </c>
      <c r="B332" s="18" t="s">
        <v>9</v>
      </c>
      <c r="C332" s="22">
        <v>72999.999999999505</v>
      </c>
      <c r="D332" s="44">
        <v>40828</v>
      </c>
      <c r="E332" s="43">
        <v>0</v>
      </c>
      <c r="F332" s="43" t="s">
        <v>65</v>
      </c>
      <c r="G332" s="43">
        <v>163</v>
      </c>
      <c r="H332" s="43" t="s">
        <v>71</v>
      </c>
      <c r="I332" s="43">
        <v>73000</v>
      </c>
      <c r="J332" s="43" t="s">
        <v>67</v>
      </c>
      <c r="K332" s="43" t="s">
        <v>68</v>
      </c>
      <c r="L332" s="43" t="s">
        <v>7</v>
      </c>
      <c r="M332" s="43" t="s">
        <v>9</v>
      </c>
      <c r="N332" s="42">
        <f t="shared" si="5"/>
        <v>0</v>
      </c>
    </row>
    <row r="333" spans="1:14" x14ac:dyDescent="0.25">
      <c r="A333" s="19">
        <v>40829</v>
      </c>
      <c r="B333" s="20" t="s">
        <v>9</v>
      </c>
      <c r="C333" s="23">
        <v>-3299.9999999994143</v>
      </c>
      <c r="D333" s="44">
        <v>40829</v>
      </c>
      <c r="E333" s="43">
        <v>0</v>
      </c>
      <c r="F333" s="43" t="s">
        <v>65</v>
      </c>
      <c r="G333" s="43">
        <v>163</v>
      </c>
      <c r="H333" s="43" t="s">
        <v>71</v>
      </c>
      <c r="I333" s="43">
        <v>-3300</v>
      </c>
      <c r="J333" s="43" t="s">
        <v>67</v>
      </c>
      <c r="K333" s="43" t="s">
        <v>68</v>
      </c>
      <c r="L333" s="43" t="s">
        <v>7</v>
      </c>
      <c r="M333" s="43" t="s">
        <v>9</v>
      </c>
      <c r="N333" s="42">
        <f t="shared" si="5"/>
        <v>0</v>
      </c>
    </row>
    <row r="334" spans="1:14" x14ac:dyDescent="0.25">
      <c r="A334" s="17">
        <v>40830</v>
      </c>
      <c r="B334" s="18" t="s">
        <v>9</v>
      </c>
      <c r="C334" s="22">
        <v>71699.999999999869</v>
      </c>
      <c r="D334" s="44">
        <v>40830</v>
      </c>
      <c r="E334" s="43">
        <v>0</v>
      </c>
      <c r="F334" s="43" t="s">
        <v>65</v>
      </c>
      <c r="G334" s="43">
        <v>163</v>
      </c>
      <c r="H334" s="43" t="s">
        <v>71</v>
      </c>
      <c r="I334" s="43">
        <v>71700</v>
      </c>
      <c r="J334" s="43" t="s">
        <v>67</v>
      </c>
      <c r="K334" s="43" t="s">
        <v>68</v>
      </c>
      <c r="L334" s="43" t="s">
        <v>7</v>
      </c>
      <c r="M334" s="43" t="s">
        <v>9</v>
      </c>
      <c r="N334" s="42">
        <f t="shared" si="5"/>
        <v>0</v>
      </c>
    </row>
    <row r="335" spans="1:14" x14ac:dyDescent="0.25">
      <c r="A335" s="19">
        <v>40833</v>
      </c>
      <c r="B335" s="20" t="s">
        <v>9</v>
      </c>
      <c r="C335" s="23">
        <v>-28900.000000000149</v>
      </c>
      <c r="D335" s="44">
        <v>40833</v>
      </c>
      <c r="E335" s="43">
        <v>0</v>
      </c>
      <c r="F335" s="43" t="s">
        <v>65</v>
      </c>
      <c r="G335" s="43">
        <v>163</v>
      </c>
      <c r="H335" s="43" t="s">
        <v>71</v>
      </c>
      <c r="I335" s="43">
        <v>-28900</v>
      </c>
      <c r="J335" s="43" t="s">
        <v>67</v>
      </c>
      <c r="K335" s="43" t="s">
        <v>68</v>
      </c>
      <c r="L335" s="43" t="s">
        <v>7</v>
      </c>
      <c r="M335" s="43" t="s">
        <v>9</v>
      </c>
      <c r="N335" s="42">
        <f t="shared" si="5"/>
        <v>0</v>
      </c>
    </row>
    <row r="336" spans="1:14" x14ac:dyDescent="0.25">
      <c r="A336" s="17">
        <v>40835</v>
      </c>
      <c r="B336" s="18" t="s">
        <v>9</v>
      </c>
      <c r="C336" s="22">
        <v>10298.252467140555</v>
      </c>
      <c r="D336" s="44">
        <v>40835</v>
      </c>
      <c r="E336" s="43">
        <v>0</v>
      </c>
      <c r="F336" s="43" t="s">
        <v>65</v>
      </c>
      <c r="G336" s="43">
        <v>163</v>
      </c>
      <c r="H336" s="43" t="s">
        <v>71</v>
      </c>
      <c r="I336" s="43">
        <v>10298.252467140601</v>
      </c>
      <c r="J336" s="43" t="s">
        <v>67</v>
      </c>
      <c r="K336" s="43" t="s">
        <v>68</v>
      </c>
      <c r="L336" s="43" t="s">
        <v>7</v>
      </c>
      <c r="M336" s="43" t="s">
        <v>9</v>
      </c>
      <c r="N336" s="42">
        <f t="shared" si="5"/>
        <v>0</v>
      </c>
    </row>
    <row r="337" spans="1:14" x14ac:dyDescent="0.25">
      <c r="A337" s="19">
        <v>40833</v>
      </c>
      <c r="B337" s="20" t="s">
        <v>10</v>
      </c>
      <c r="C337" s="23">
        <v>-2389500</v>
      </c>
      <c r="D337" s="44">
        <v>40833</v>
      </c>
      <c r="E337" s="43">
        <v>0</v>
      </c>
      <c r="F337" s="43" t="s">
        <v>65</v>
      </c>
      <c r="G337" s="43">
        <v>163</v>
      </c>
      <c r="H337" s="43" t="s">
        <v>71</v>
      </c>
      <c r="I337" s="43">
        <v>-2389500</v>
      </c>
      <c r="J337" s="43" t="s">
        <v>67</v>
      </c>
      <c r="K337" s="43" t="s">
        <v>68</v>
      </c>
      <c r="L337" s="43" t="s">
        <v>7</v>
      </c>
      <c r="M337" s="43" t="s">
        <v>10</v>
      </c>
      <c r="N337" s="42">
        <f t="shared" si="5"/>
        <v>0</v>
      </c>
    </row>
    <row r="338" spans="1:14" x14ac:dyDescent="0.25">
      <c r="A338" s="17">
        <v>40835</v>
      </c>
      <c r="B338" s="18" t="s">
        <v>10</v>
      </c>
      <c r="C338" s="22">
        <v>-10298.252467140555</v>
      </c>
      <c r="D338" s="44">
        <v>40835</v>
      </c>
      <c r="E338" s="43">
        <v>0</v>
      </c>
      <c r="F338" s="43" t="s">
        <v>65</v>
      </c>
      <c r="G338" s="43">
        <v>163</v>
      </c>
      <c r="H338" s="43" t="s">
        <v>71</v>
      </c>
      <c r="I338" s="43">
        <v>-10298.252467140601</v>
      </c>
      <c r="J338" s="43" t="s">
        <v>67</v>
      </c>
      <c r="K338" s="43" t="s">
        <v>68</v>
      </c>
      <c r="L338" s="43" t="s">
        <v>7</v>
      </c>
      <c r="M338" s="43" t="s">
        <v>10</v>
      </c>
      <c r="N338" s="42">
        <f t="shared" si="5"/>
        <v>0</v>
      </c>
    </row>
    <row r="339" spans="1:14" x14ac:dyDescent="0.25">
      <c r="A339" s="19">
        <v>40819</v>
      </c>
      <c r="B339" s="20" t="s">
        <v>29</v>
      </c>
      <c r="C339" s="23">
        <v>-1252899.9999999995</v>
      </c>
      <c r="D339" s="44">
        <v>40819</v>
      </c>
      <c r="E339" s="43">
        <v>0</v>
      </c>
      <c r="F339" s="43" t="s">
        <v>65</v>
      </c>
      <c r="G339" s="43">
        <v>163</v>
      </c>
      <c r="H339" s="43" t="s">
        <v>71</v>
      </c>
      <c r="I339" s="43">
        <v>-1252900</v>
      </c>
      <c r="J339" s="43" t="s">
        <v>67</v>
      </c>
      <c r="K339" s="43" t="s">
        <v>68</v>
      </c>
      <c r="L339" s="43" t="s">
        <v>28</v>
      </c>
      <c r="M339" s="43" t="s">
        <v>29</v>
      </c>
      <c r="N339" s="42">
        <f t="shared" si="5"/>
        <v>0</v>
      </c>
    </row>
    <row r="340" spans="1:14" x14ac:dyDescent="0.25">
      <c r="A340" s="17">
        <v>40820</v>
      </c>
      <c r="B340" s="18" t="s">
        <v>29</v>
      </c>
      <c r="C340" s="22">
        <v>88400.000000000029</v>
      </c>
      <c r="D340" s="44">
        <v>40820</v>
      </c>
      <c r="E340" s="43">
        <v>0</v>
      </c>
      <c r="F340" s="43" t="s">
        <v>65</v>
      </c>
      <c r="G340" s="43">
        <v>163</v>
      </c>
      <c r="H340" s="43" t="s">
        <v>71</v>
      </c>
      <c r="I340" s="43">
        <v>88400</v>
      </c>
      <c r="J340" s="43" t="s">
        <v>67</v>
      </c>
      <c r="K340" s="43" t="s">
        <v>68</v>
      </c>
      <c r="L340" s="43" t="s">
        <v>28</v>
      </c>
      <c r="M340" s="43" t="s">
        <v>29</v>
      </c>
      <c r="N340" s="42">
        <f t="shared" si="5"/>
        <v>0</v>
      </c>
    </row>
    <row r="341" spans="1:14" x14ac:dyDescent="0.25">
      <c r="A341" s="19">
        <v>40821</v>
      </c>
      <c r="B341" s="20" t="s">
        <v>29</v>
      </c>
      <c r="C341" s="23">
        <v>-80799.999999999985</v>
      </c>
      <c r="D341" s="44">
        <v>40821</v>
      </c>
      <c r="E341" s="43">
        <v>0</v>
      </c>
      <c r="F341" s="43" t="s">
        <v>65</v>
      </c>
      <c r="G341" s="43">
        <v>163</v>
      </c>
      <c r="H341" s="43" t="s">
        <v>71</v>
      </c>
      <c r="I341" s="43">
        <v>-80800</v>
      </c>
      <c r="J341" s="43" t="s">
        <v>67</v>
      </c>
      <c r="K341" s="43" t="s">
        <v>68</v>
      </c>
      <c r="L341" s="43" t="s">
        <v>28</v>
      </c>
      <c r="M341" s="43" t="s">
        <v>29</v>
      </c>
      <c r="N341" s="42">
        <f t="shared" si="5"/>
        <v>0</v>
      </c>
    </row>
    <row r="342" spans="1:14" x14ac:dyDescent="0.25">
      <c r="A342" s="17">
        <v>40822</v>
      </c>
      <c r="B342" s="18" t="s">
        <v>29</v>
      </c>
      <c r="C342" s="22">
        <v>15899.99999999936</v>
      </c>
      <c r="D342" s="44">
        <v>40822</v>
      </c>
      <c r="E342" s="43">
        <v>0</v>
      </c>
      <c r="F342" s="43" t="s">
        <v>65</v>
      </c>
      <c r="G342" s="43">
        <v>163</v>
      </c>
      <c r="H342" s="43" t="s">
        <v>71</v>
      </c>
      <c r="I342" s="43">
        <v>15900</v>
      </c>
      <c r="J342" s="43" t="s">
        <v>67</v>
      </c>
      <c r="K342" s="43" t="s">
        <v>68</v>
      </c>
      <c r="L342" s="43" t="s">
        <v>28</v>
      </c>
      <c r="M342" s="43" t="s">
        <v>29</v>
      </c>
      <c r="N342" s="42">
        <f t="shared" si="5"/>
        <v>0</v>
      </c>
    </row>
    <row r="343" spans="1:14" x14ac:dyDescent="0.25">
      <c r="A343" s="19">
        <v>40823</v>
      </c>
      <c r="B343" s="20" t="s">
        <v>29</v>
      </c>
      <c r="C343" s="23">
        <v>-91599.99999999968</v>
      </c>
      <c r="D343" s="44">
        <v>40823</v>
      </c>
      <c r="E343" s="43">
        <v>0</v>
      </c>
      <c r="F343" s="43" t="s">
        <v>65</v>
      </c>
      <c r="G343" s="43">
        <v>163</v>
      </c>
      <c r="H343" s="43" t="s">
        <v>71</v>
      </c>
      <c r="I343" s="43">
        <v>-91600</v>
      </c>
      <c r="J343" s="43" t="s">
        <v>67</v>
      </c>
      <c r="K343" s="43" t="s">
        <v>68</v>
      </c>
      <c r="L343" s="43" t="s">
        <v>28</v>
      </c>
      <c r="M343" s="43" t="s">
        <v>29</v>
      </c>
      <c r="N343" s="42">
        <f t="shared" si="5"/>
        <v>0</v>
      </c>
    </row>
    <row r="344" spans="1:14" x14ac:dyDescent="0.25">
      <c r="A344" s="17">
        <v>40827</v>
      </c>
      <c r="B344" s="18" t="s">
        <v>29</v>
      </c>
      <c r="C344" s="22">
        <v>-76900.000000000189</v>
      </c>
      <c r="D344" s="44">
        <v>40827</v>
      </c>
      <c r="E344" s="43">
        <v>0</v>
      </c>
      <c r="F344" s="43" t="s">
        <v>65</v>
      </c>
      <c r="G344" s="43">
        <v>163</v>
      </c>
      <c r="H344" s="43" t="s">
        <v>71</v>
      </c>
      <c r="I344" s="43">
        <v>-76900</v>
      </c>
      <c r="J344" s="43" t="s">
        <v>67</v>
      </c>
      <c r="K344" s="43" t="s">
        <v>68</v>
      </c>
      <c r="L344" s="43" t="s">
        <v>28</v>
      </c>
      <c r="M344" s="43" t="s">
        <v>29</v>
      </c>
      <c r="N344" s="42">
        <f t="shared" si="5"/>
        <v>0</v>
      </c>
    </row>
    <row r="345" spans="1:14" x14ac:dyDescent="0.25">
      <c r="A345" s="19">
        <v>40828</v>
      </c>
      <c r="B345" s="20" t="s">
        <v>29</v>
      </c>
      <c r="C345" s="23">
        <v>-72999.999999999505</v>
      </c>
      <c r="D345" s="44">
        <v>40828</v>
      </c>
      <c r="E345" s="43">
        <v>0</v>
      </c>
      <c r="F345" s="43" t="s">
        <v>65</v>
      </c>
      <c r="G345" s="43">
        <v>163</v>
      </c>
      <c r="H345" s="43" t="s">
        <v>71</v>
      </c>
      <c r="I345" s="43">
        <v>-73000</v>
      </c>
      <c r="J345" s="43" t="s">
        <v>67</v>
      </c>
      <c r="K345" s="43" t="s">
        <v>68</v>
      </c>
      <c r="L345" s="43" t="s">
        <v>28</v>
      </c>
      <c r="M345" s="43" t="s">
        <v>29</v>
      </c>
      <c r="N345" s="42">
        <f t="shared" si="5"/>
        <v>0</v>
      </c>
    </row>
    <row r="346" spans="1:14" x14ac:dyDescent="0.25">
      <c r="A346" s="17">
        <v>40829</v>
      </c>
      <c r="B346" s="18" t="s">
        <v>29</v>
      </c>
      <c r="C346" s="22">
        <v>3299.9999999994143</v>
      </c>
      <c r="D346" s="44">
        <v>40829</v>
      </c>
      <c r="E346" s="43">
        <v>0</v>
      </c>
      <c r="F346" s="43" t="s">
        <v>65</v>
      </c>
      <c r="G346" s="43">
        <v>163</v>
      </c>
      <c r="H346" s="43" t="s">
        <v>71</v>
      </c>
      <c r="I346" s="43">
        <v>3300</v>
      </c>
      <c r="J346" s="43" t="s">
        <v>67</v>
      </c>
      <c r="K346" s="43" t="s">
        <v>68</v>
      </c>
      <c r="L346" s="43" t="s">
        <v>28</v>
      </c>
      <c r="M346" s="43" t="s">
        <v>29</v>
      </c>
      <c r="N346" s="42">
        <f t="shared" si="5"/>
        <v>0</v>
      </c>
    </row>
    <row r="347" spans="1:14" x14ac:dyDescent="0.25">
      <c r="A347" s="19">
        <v>40830</v>
      </c>
      <c r="B347" s="20" t="s">
        <v>29</v>
      </c>
      <c r="C347" s="23">
        <v>-71699.999999999869</v>
      </c>
      <c r="D347" s="44">
        <v>40830</v>
      </c>
      <c r="E347" s="43">
        <v>0</v>
      </c>
      <c r="F347" s="43" t="s">
        <v>65</v>
      </c>
      <c r="G347" s="43">
        <v>163</v>
      </c>
      <c r="H347" s="43" t="s">
        <v>71</v>
      </c>
      <c r="I347" s="43">
        <v>-71700</v>
      </c>
      <c r="J347" s="43" t="s">
        <v>67</v>
      </c>
      <c r="K347" s="43" t="s">
        <v>68</v>
      </c>
      <c r="L347" s="43" t="s">
        <v>28</v>
      </c>
      <c r="M347" s="43" t="s">
        <v>29</v>
      </c>
      <c r="N347" s="42">
        <f t="shared" si="5"/>
        <v>0</v>
      </c>
    </row>
    <row r="348" spans="1:14" x14ac:dyDescent="0.25">
      <c r="A348" s="17">
        <v>40833</v>
      </c>
      <c r="B348" s="18" t="s">
        <v>29</v>
      </c>
      <c r="C348" s="22">
        <v>28900.000000000149</v>
      </c>
      <c r="D348" s="44">
        <v>40833</v>
      </c>
      <c r="E348" s="43">
        <v>0</v>
      </c>
      <c r="F348" s="43" t="s">
        <v>65</v>
      </c>
      <c r="G348" s="43">
        <v>163</v>
      </c>
      <c r="H348" s="43" t="s">
        <v>71</v>
      </c>
      <c r="I348" s="43">
        <v>28900</v>
      </c>
      <c r="J348" s="43" t="s">
        <v>67</v>
      </c>
      <c r="K348" s="43" t="s">
        <v>68</v>
      </c>
      <c r="L348" s="43" t="s">
        <v>28</v>
      </c>
      <c r="M348" s="43" t="s">
        <v>29</v>
      </c>
      <c r="N348" s="42">
        <f t="shared" si="5"/>
        <v>0</v>
      </c>
    </row>
    <row r="349" spans="1:14" x14ac:dyDescent="0.25">
      <c r="A349" s="19">
        <v>40834</v>
      </c>
      <c r="B349" s="20" t="s">
        <v>29</v>
      </c>
      <c r="C349" s="23">
        <v>46400.000000000218</v>
      </c>
      <c r="D349" s="44">
        <v>40834</v>
      </c>
      <c r="E349" s="43">
        <v>0</v>
      </c>
      <c r="F349" s="43" t="s">
        <v>65</v>
      </c>
      <c r="G349" s="43">
        <v>163</v>
      </c>
      <c r="H349" s="43" t="s">
        <v>71</v>
      </c>
      <c r="I349" s="43">
        <v>46400</v>
      </c>
      <c r="J349" s="43" t="s">
        <v>67</v>
      </c>
      <c r="K349" s="43" t="s">
        <v>68</v>
      </c>
      <c r="L349" s="43" t="s">
        <v>28</v>
      </c>
      <c r="M349" s="43" t="s">
        <v>29</v>
      </c>
      <c r="N349" s="42">
        <f t="shared" si="5"/>
        <v>0</v>
      </c>
    </row>
    <row r="350" spans="1:14" x14ac:dyDescent="0.25">
      <c r="A350" s="17">
        <v>40835</v>
      </c>
      <c r="B350" s="18" t="s">
        <v>29</v>
      </c>
      <c r="C350" s="22">
        <v>-56700.000000000196</v>
      </c>
      <c r="D350" s="44">
        <v>40835</v>
      </c>
      <c r="E350" s="43">
        <v>0</v>
      </c>
      <c r="F350" s="43" t="s">
        <v>65</v>
      </c>
      <c r="G350" s="43">
        <v>163</v>
      </c>
      <c r="H350" s="43" t="s">
        <v>71</v>
      </c>
      <c r="I350" s="43">
        <v>-56700</v>
      </c>
      <c r="J350" s="43" t="s">
        <v>67</v>
      </c>
      <c r="K350" s="43" t="s">
        <v>68</v>
      </c>
      <c r="L350" s="43" t="s">
        <v>28</v>
      </c>
      <c r="M350" s="43" t="s">
        <v>29</v>
      </c>
      <c r="N350" s="42">
        <f t="shared" si="5"/>
        <v>0</v>
      </c>
    </row>
    <row r="351" spans="1:14" x14ac:dyDescent="0.25">
      <c r="A351" s="19">
        <v>40836</v>
      </c>
      <c r="B351" s="20" t="s">
        <v>29</v>
      </c>
      <c r="C351" s="23">
        <v>12100.000000000222</v>
      </c>
      <c r="D351" s="44">
        <v>40836</v>
      </c>
      <c r="E351" s="43">
        <v>0</v>
      </c>
      <c r="F351" s="43" t="s">
        <v>65</v>
      </c>
      <c r="G351" s="43">
        <v>163</v>
      </c>
      <c r="H351" s="43" t="s">
        <v>71</v>
      </c>
      <c r="I351" s="43">
        <v>12100</v>
      </c>
      <c r="J351" s="43" t="s">
        <v>67</v>
      </c>
      <c r="K351" s="43" t="s">
        <v>68</v>
      </c>
      <c r="L351" s="43" t="s">
        <v>28</v>
      </c>
      <c r="M351" s="43" t="s">
        <v>29</v>
      </c>
      <c r="N351" s="42">
        <f t="shared" si="5"/>
        <v>0</v>
      </c>
    </row>
    <row r="352" spans="1:14" x14ac:dyDescent="0.25">
      <c r="A352" s="17">
        <v>40837</v>
      </c>
      <c r="B352" s="18" t="s">
        <v>29</v>
      </c>
      <c r="C352" s="22">
        <v>-54400.000000000226</v>
      </c>
      <c r="D352" s="44">
        <v>40837</v>
      </c>
      <c r="E352" s="43">
        <v>0</v>
      </c>
      <c r="F352" s="43" t="s">
        <v>65</v>
      </c>
      <c r="G352" s="43">
        <v>163</v>
      </c>
      <c r="H352" s="43" t="s">
        <v>71</v>
      </c>
      <c r="I352" s="43">
        <v>-54400</v>
      </c>
      <c r="J352" s="43" t="s">
        <v>67</v>
      </c>
      <c r="K352" s="43" t="s">
        <v>68</v>
      </c>
      <c r="L352" s="43" t="s">
        <v>28</v>
      </c>
      <c r="M352" s="43" t="s">
        <v>29</v>
      </c>
      <c r="N352" s="42">
        <f t="shared" si="5"/>
        <v>0</v>
      </c>
    </row>
    <row r="353" spans="1:14" x14ac:dyDescent="0.25">
      <c r="A353" s="19">
        <v>40840</v>
      </c>
      <c r="B353" s="20" t="s">
        <v>29</v>
      </c>
      <c r="C353" s="23">
        <v>6999.9999999996735</v>
      </c>
      <c r="D353" s="44">
        <v>40840</v>
      </c>
      <c r="E353" s="43">
        <v>0</v>
      </c>
      <c r="F353" s="43" t="s">
        <v>65</v>
      </c>
      <c r="G353" s="43">
        <v>163</v>
      </c>
      <c r="H353" s="43" t="s">
        <v>71</v>
      </c>
      <c r="I353" s="43">
        <v>7000</v>
      </c>
      <c r="J353" s="43" t="s">
        <v>67</v>
      </c>
      <c r="K353" s="43" t="s">
        <v>68</v>
      </c>
      <c r="L353" s="43" t="s">
        <v>28</v>
      </c>
      <c r="M353" s="43" t="s">
        <v>29</v>
      </c>
      <c r="N353" s="42">
        <f t="shared" si="5"/>
        <v>0</v>
      </c>
    </row>
    <row r="354" spans="1:14" x14ac:dyDescent="0.25">
      <c r="A354" s="17">
        <v>40841</v>
      </c>
      <c r="B354" s="18" t="s">
        <v>29</v>
      </c>
      <c r="C354" s="22">
        <v>-40199.999999999571</v>
      </c>
      <c r="D354" s="44">
        <v>40841</v>
      </c>
      <c r="E354" s="43">
        <v>0</v>
      </c>
      <c r="F354" s="43" t="s">
        <v>65</v>
      </c>
      <c r="G354" s="43">
        <v>163</v>
      </c>
      <c r="H354" s="43" t="s">
        <v>71</v>
      </c>
      <c r="I354" s="43">
        <v>-40200</v>
      </c>
      <c r="J354" s="43" t="s">
        <v>67</v>
      </c>
      <c r="K354" s="43" t="s">
        <v>68</v>
      </c>
      <c r="L354" s="43" t="s">
        <v>28</v>
      </c>
      <c r="M354" s="43" t="s">
        <v>29</v>
      </c>
      <c r="N354" s="42">
        <f t="shared" si="5"/>
        <v>0</v>
      </c>
    </row>
    <row r="355" spans="1:14" x14ac:dyDescent="0.25">
      <c r="A355" s="19">
        <v>40842</v>
      </c>
      <c r="B355" s="20" t="s">
        <v>29</v>
      </c>
      <c r="C355" s="23">
        <v>-26699.999999999945</v>
      </c>
      <c r="D355" s="44">
        <v>40842</v>
      </c>
      <c r="E355" s="43">
        <v>0</v>
      </c>
      <c r="F355" s="43" t="s">
        <v>65</v>
      </c>
      <c r="G355" s="43">
        <v>163</v>
      </c>
      <c r="H355" s="43" t="s">
        <v>71</v>
      </c>
      <c r="I355" s="43">
        <v>-26700</v>
      </c>
      <c r="J355" s="43" t="s">
        <v>67</v>
      </c>
      <c r="K355" s="43" t="s">
        <v>68</v>
      </c>
      <c r="L355" s="43" t="s">
        <v>28</v>
      </c>
      <c r="M355" s="43" t="s">
        <v>29</v>
      </c>
      <c r="N355" s="42">
        <f t="shared" si="5"/>
        <v>0</v>
      </c>
    </row>
    <row r="356" spans="1:14" x14ac:dyDescent="0.25">
      <c r="A356" s="17">
        <v>40843</v>
      </c>
      <c r="B356" s="18" t="s">
        <v>29</v>
      </c>
      <c r="C356" s="22">
        <v>-67899.999999999854</v>
      </c>
      <c r="D356" s="44">
        <v>40843</v>
      </c>
      <c r="E356" s="43">
        <v>0</v>
      </c>
      <c r="F356" s="43" t="s">
        <v>65</v>
      </c>
      <c r="G356" s="43">
        <v>163</v>
      </c>
      <c r="H356" s="43" t="s">
        <v>71</v>
      </c>
      <c r="I356" s="43">
        <v>-67900</v>
      </c>
      <c r="J356" s="43" t="s">
        <v>67</v>
      </c>
      <c r="K356" s="43" t="s">
        <v>68</v>
      </c>
      <c r="L356" s="43" t="s">
        <v>28</v>
      </c>
      <c r="M356" s="43" t="s">
        <v>29</v>
      </c>
      <c r="N356" s="42">
        <f t="shared" si="5"/>
        <v>0</v>
      </c>
    </row>
    <row r="357" spans="1:14" x14ac:dyDescent="0.25">
      <c r="A357" s="19">
        <v>40844</v>
      </c>
      <c r="B357" s="20" t="s">
        <v>29</v>
      </c>
      <c r="C357" s="23">
        <v>-9000.000000000342</v>
      </c>
      <c r="D357" s="44">
        <v>40844</v>
      </c>
      <c r="E357" s="43">
        <v>0</v>
      </c>
      <c r="F357" s="43" t="s">
        <v>65</v>
      </c>
      <c r="G357" s="43">
        <v>163</v>
      </c>
      <c r="H357" s="43" t="s">
        <v>71</v>
      </c>
      <c r="I357" s="43">
        <v>-9000</v>
      </c>
      <c r="J357" s="43" t="s">
        <v>67</v>
      </c>
      <c r="K357" s="43" t="s">
        <v>68</v>
      </c>
      <c r="L357" s="43" t="s">
        <v>28</v>
      </c>
      <c r="M357" s="43" t="s">
        <v>29</v>
      </c>
      <c r="N357" s="42">
        <f t="shared" si="5"/>
        <v>0</v>
      </c>
    </row>
    <row r="358" spans="1:14" x14ac:dyDescent="0.25">
      <c r="A358" s="17">
        <v>40847</v>
      </c>
      <c r="B358" s="18" t="s">
        <v>29</v>
      </c>
      <c r="C358" s="22">
        <v>78000.000000000291</v>
      </c>
      <c r="D358" s="44">
        <v>40847</v>
      </c>
      <c r="E358" s="43">
        <v>0</v>
      </c>
      <c r="F358" s="43" t="s">
        <v>65</v>
      </c>
      <c r="G358" s="43">
        <v>163</v>
      </c>
      <c r="H358" s="43" t="s">
        <v>71</v>
      </c>
      <c r="I358" s="43">
        <v>78000</v>
      </c>
      <c r="J358" s="43" t="s">
        <v>67</v>
      </c>
      <c r="K358" s="43" t="s">
        <v>68</v>
      </c>
      <c r="L358" s="43" t="s">
        <v>28</v>
      </c>
      <c r="M358" s="43" t="s">
        <v>29</v>
      </c>
      <c r="N358" s="42">
        <f t="shared" si="5"/>
        <v>0</v>
      </c>
    </row>
    <row r="359" spans="1:14" x14ac:dyDescent="0.25">
      <c r="A359" s="19">
        <v>40848</v>
      </c>
      <c r="B359" s="20" t="s">
        <v>29</v>
      </c>
      <c r="C359" s="23">
        <v>163999.99999999971</v>
      </c>
      <c r="D359" s="44">
        <v>40848</v>
      </c>
      <c r="E359" s="43">
        <v>0</v>
      </c>
      <c r="F359" s="43" t="s">
        <v>65</v>
      </c>
      <c r="G359" s="43">
        <v>163</v>
      </c>
      <c r="H359" s="43" t="s">
        <v>71</v>
      </c>
      <c r="I359" s="43">
        <v>164000</v>
      </c>
      <c r="J359" s="43" t="s">
        <v>67</v>
      </c>
      <c r="K359" s="43" t="s">
        <v>68</v>
      </c>
      <c r="L359" s="43" t="s">
        <v>80</v>
      </c>
      <c r="M359" s="43" t="s">
        <v>29</v>
      </c>
      <c r="N359" s="42">
        <f t="shared" si="5"/>
        <v>0</v>
      </c>
    </row>
    <row r="360" spans="1:14" x14ac:dyDescent="0.25">
      <c r="A360" s="17">
        <v>40849</v>
      </c>
      <c r="B360" s="18" t="s">
        <v>29</v>
      </c>
      <c r="C360" s="22">
        <v>-29899.999999999593</v>
      </c>
      <c r="D360" s="44">
        <v>40849</v>
      </c>
      <c r="E360" s="43">
        <v>0</v>
      </c>
      <c r="F360" s="43" t="s">
        <v>65</v>
      </c>
      <c r="G360" s="43">
        <v>163</v>
      </c>
      <c r="H360" s="43" t="s">
        <v>71</v>
      </c>
      <c r="I360" s="43">
        <v>-29900</v>
      </c>
      <c r="J360" s="43" t="s">
        <v>67</v>
      </c>
      <c r="K360" s="43" t="s">
        <v>68</v>
      </c>
      <c r="L360" s="43" t="s">
        <v>28</v>
      </c>
      <c r="M360" s="43" t="s">
        <v>29</v>
      </c>
      <c r="N360" s="42">
        <f t="shared" si="5"/>
        <v>0</v>
      </c>
    </row>
    <row r="361" spans="1:14" x14ac:dyDescent="0.25">
      <c r="A361" s="19">
        <v>40850</v>
      </c>
      <c r="B361" s="20" t="s">
        <v>29</v>
      </c>
      <c r="C361" s="23">
        <v>-24700.000000000167</v>
      </c>
      <c r="D361" s="44">
        <v>40850</v>
      </c>
      <c r="E361" s="43">
        <v>0</v>
      </c>
      <c r="F361" s="43" t="s">
        <v>65</v>
      </c>
      <c r="G361" s="43">
        <v>163</v>
      </c>
      <c r="H361" s="43" t="s">
        <v>71</v>
      </c>
      <c r="I361" s="43">
        <v>-24700</v>
      </c>
      <c r="J361" s="43" t="s">
        <v>67</v>
      </c>
      <c r="K361" s="43" t="s">
        <v>68</v>
      </c>
      <c r="L361" s="43" t="s">
        <v>28</v>
      </c>
      <c r="M361" s="43" t="s">
        <v>29</v>
      </c>
      <c r="N361" s="42">
        <f t="shared" si="5"/>
        <v>0</v>
      </c>
    </row>
    <row r="362" spans="1:14" x14ac:dyDescent="0.25">
      <c r="A362" s="17">
        <v>40851</v>
      </c>
      <c r="B362" s="18" t="s">
        <v>29</v>
      </c>
      <c r="C362" s="22">
        <v>42099.999999999585</v>
      </c>
      <c r="D362" s="44">
        <v>40851</v>
      </c>
      <c r="E362" s="43">
        <v>0</v>
      </c>
      <c r="F362" s="43" t="s">
        <v>65</v>
      </c>
      <c r="G362" s="43">
        <v>163</v>
      </c>
      <c r="H362" s="43" t="s">
        <v>71</v>
      </c>
      <c r="I362" s="43">
        <v>42100</v>
      </c>
      <c r="J362" s="43" t="s">
        <v>67</v>
      </c>
      <c r="K362" s="43" t="s">
        <v>68</v>
      </c>
      <c r="L362" s="43" t="s">
        <v>28</v>
      </c>
      <c r="M362" s="43" t="s">
        <v>29</v>
      </c>
      <c r="N362" s="42">
        <f t="shared" si="5"/>
        <v>0</v>
      </c>
    </row>
    <row r="363" spans="1:14" x14ac:dyDescent="0.25">
      <c r="A363" s="19">
        <v>40854</v>
      </c>
      <c r="B363" s="20" t="s">
        <v>29</v>
      </c>
      <c r="C363" s="23">
        <v>-44900.00000000016</v>
      </c>
      <c r="D363" s="44">
        <v>40854</v>
      </c>
      <c r="E363" s="43">
        <v>0</v>
      </c>
      <c r="F363" s="43" t="s">
        <v>65</v>
      </c>
      <c r="G363" s="43">
        <v>163</v>
      </c>
      <c r="H363" s="43" t="s">
        <v>71</v>
      </c>
      <c r="I363" s="43">
        <v>-44900</v>
      </c>
      <c r="J363" s="43" t="s">
        <v>67</v>
      </c>
      <c r="K363" s="43" t="s">
        <v>68</v>
      </c>
      <c r="L363" s="43" t="s">
        <v>28</v>
      </c>
      <c r="M363" s="43" t="s">
        <v>29</v>
      </c>
      <c r="N363" s="42">
        <f t="shared" si="5"/>
        <v>0</v>
      </c>
    </row>
    <row r="364" spans="1:14" x14ac:dyDescent="0.25">
      <c r="A364" s="17">
        <v>40855</v>
      </c>
      <c r="B364" s="18" t="s">
        <v>29</v>
      </c>
      <c r="C364" s="22">
        <v>-5300.0000000000828</v>
      </c>
      <c r="D364" s="44">
        <v>40855</v>
      </c>
      <c r="E364" s="43">
        <v>0</v>
      </c>
      <c r="F364" s="43" t="s">
        <v>65</v>
      </c>
      <c r="G364" s="43">
        <v>163</v>
      </c>
      <c r="H364" s="43" t="s">
        <v>71</v>
      </c>
      <c r="I364" s="43">
        <v>-5300</v>
      </c>
      <c r="J364" s="43" t="s">
        <v>67</v>
      </c>
      <c r="K364" s="43" t="s">
        <v>68</v>
      </c>
      <c r="L364" s="43" t="s">
        <v>28</v>
      </c>
      <c r="M364" s="43" t="s">
        <v>29</v>
      </c>
      <c r="N364" s="42">
        <f t="shared" si="5"/>
        <v>0</v>
      </c>
    </row>
    <row r="365" spans="1:14" x14ac:dyDescent="0.25">
      <c r="A365" s="19">
        <v>40856</v>
      </c>
      <c r="B365" s="20" t="s">
        <v>29</v>
      </c>
      <c r="C365" s="23">
        <v>146200.00000000032</v>
      </c>
      <c r="D365" s="44">
        <v>40856</v>
      </c>
      <c r="E365" s="43">
        <v>0</v>
      </c>
      <c r="F365" s="43" t="s">
        <v>65</v>
      </c>
      <c r="G365" s="43">
        <v>163</v>
      </c>
      <c r="H365" s="43" t="s">
        <v>71</v>
      </c>
      <c r="I365" s="43">
        <v>146200</v>
      </c>
      <c r="J365" s="43" t="s">
        <v>67</v>
      </c>
      <c r="K365" s="43" t="s">
        <v>68</v>
      </c>
      <c r="L365" s="43" t="s">
        <v>28</v>
      </c>
      <c r="M365" s="43" t="s">
        <v>29</v>
      </c>
      <c r="N365" s="42">
        <f t="shared" si="5"/>
        <v>0</v>
      </c>
    </row>
    <row r="366" spans="1:14" x14ac:dyDescent="0.25">
      <c r="A366" s="17">
        <v>40857</v>
      </c>
      <c r="B366" s="18" t="s">
        <v>29</v>
      </c>
      <c r="C366" s="22">
        <v>-39799.999999999614</v>
      </c>
      <c r="D366" s="44">
        <v>40857</v>
      </c>
      <c r="E366" s="43">
        <v>0</v>
      </c>
      <c r="F366" s="43" t="s">
        <v>65</v>
      </c>
      <c r="G366" s="43">
        <v>163</v>
      </c>
      <c r="H366" s="43" t="s">
        <v>71</v>
      </c>
      <c r="I366" s="43">
        <v>-39800</v>
      </c>
      <c r="J366" s="43" t="s">
        <v>67</v>
      </c>
      <c r="K366" s="43" t="s">
        <v>68</v>
      </c>
      <c r="L366" s="43" t="s">
        <v>28</v>
      </c>
      <c r="M366" s="43" t="s">
        <v>29</v>
      </c>
      <c r="N366" s="42">
        <f t="shared" si="5"/>
        <v>0</v>
      </c>
    </row>
    <row r="367" spans="1:14" x14ac:dyDescent="0.25">
      <c r="A367" s="19">
        <v>40858</v>
      </c>
      <c r="B367" s="20" t="s">
        <v>29</v>
      </c>
      <c r="C367" s="23">
        <v>-46000.000000000262</v>
      </c>
      <c r="D367" s="44">
        <v>40858</v>
      </c>
      <c r="E367" s="43">
        <v>0</v>
      </c>
      <c r="F367" s="43" t="s">
        <v>65</v>
      </c>
      <c r="G367" s="43">
        <v>163</v>
      </c>
      <c r="H367" s="43" t="s">
        <v>71</v>
      </c>
      <c r="I367" s="43">
        <v>-46000</v>
      </c>
      <c r="J367" s="43" t="s">
        <v>67</v>
      </c>
      <c r="K367" s="43" t="s">
        <v>68</v>
      </c>
      <c r="L367" s="43" t="s">
        <v>28</v>
      </c>
      <c r="M367" s="43" t="s">
        <v>29</v>
      </c>
      <c r="N367" s="42">
        <f t="shared" si="5"/>
        <v>0</v>
      </c>
    </row>
    <row r="368" spans="1:14" x14ac:dyDescent="0.25">
      <c r="A368" s="17">
        <v>40861</v>
      </c>
      <c r="B368" s="18" t="s">
        <v>29</v>
      </c>
      <c r="C368" s="22">
        <v>26900.000000000367</v>
      </c>
      <c r="D368" s="44">
        <v>40861</v>
      </c>
      <c r="E368" s="43">
        <v>0</v>
      </c>
      <c r="F368" s="43" t="s">
        <v>69</v>
      </c>
      <c r="G368" s="43">
        <v>163</v>
      </c>
      <c r="H368" s="43" t="s">
        <v>71</v>
      </c>
      <c r="I368" s="43">
        <v>26900</v>
      </c>
      <c r="J368" s="43" t="s">
        <v>67</v>
      </c>
      <c r="K368" s="43" t="s">
        <v>68</v>
      </c>
      <c r="L368" s="43" t="s">
        <v>28</v>
      </c>
      <c r="M368" s="43" t="s">
        <v>29</v>
      </c>
      <c r="N368" s="42">
        <f t="shared" si="5"/>
        <v>0</v>
      </c>
    </row>
    <row r="369" spans="1:14" x14ac:dyDescent="0.25">
      <c r="A369" s="19">
        <v>40855</v>
      </c>
      <c r="B369" s="20" t="s">
        <v>30</v>
      </c>
      <c r="C369" s="23">
        <v>2520500.0000000009</v>
      </c>
      <c r="D369" s="44">
        <v>40855</v>
      </c>
      <c r="E369" s="43">
        <v>0</v>
      </c>
      <c r="F369" s="43" t="s">
        <v>65</v>
      </c>
      <c r="G369" s="43">
        <v>163</v>
      </c>
      <c r="H369" s="43" t="s">
        <v>71</v>
      </c>
      <c r="I369" s="43">
        <v>2520500</v>
      </c>
      <c r="J369" s="43" t="s">
        <v>67</v>
      </c>
      <c r="K369" s="43" t="s">
        <v>68</v>
      </c>
      <c r="L369" s="43" t="s">
        <v>28</v>
      </c>
      <c r="M369" s="43" t="s">
        <v>30</v>
      </c>
      <c r="N369" s="42">
        <f t="shared" si="5"/>
        <v>0</v>
      </c>
    </row>
    <row r="370" spans="1:14" x14ac:dyDescent="0.25">
      <c r="A370" s="17">
        <v>40856</v>
      </c>
      <c r="B370" s="18" t="s">
        <v>30</v>
      </c>
      <c r="C370" s="22">
        <v>-146200.00000000032</v>
      </c>
      <c r="D370" s="44">
        <v>40856</v>
      </c>
      <c r="E370" s="43">
        <v>0</v>
      </c>
      <c r="F370" s="43" t="s">
        <v>65</v>
      </c>
      <c r="G370" s="43">
        <v>163</v>
      </c>
      <c r="H370" s="43" t="s">
        <v>71</v>
      </c>
      <c r="I370" s="43">
        <v>-146200</v>
      </c>
      <c r="J370" s="43" t="s">
        <v>67</v>
      </c>
      <c r="K370" s="43" t="s">
        <v>68</v>
      </c>
      <c r="L370" s="43" t="s">
        <v>28</v>
      </c>
      <c r="M370" s="43" t="s">
        <v>30</v>
      </c>
      <c r="N370" s="42">
        <f t="shared" si="5"/>
        <v>0</v>
      </c>
    </row>
    <row r="371" spans="1:14" x14ac:dyDescent="0.25">
      <c r="A371" s="19">
        <v>40857</v>
      </c>
      <c r="B371" s="20" t="s">
        <v>30</v>
      </c>
      <c r="C371" s="23">
        <v>39799.999999999614</v>
      </c>
      <c r="D371" s="44">
        <v>40857</v>
      </c>
      <c r="E371" s="43">
        <v>0</v>
      </c>
      <c r="F371" s="43" t="s">
        <v>65</v>
      </c>
      <c r="G371" s="43">
        <v>163</v>
      </c>
      <c r="H371" s="43" t="s">
        <v>71</v>
      </c>
      <c r="I371" s="43">
        <v>39800</v>
      </c>
      <c r="J371" s="43" t="s">
        <v>67</v>
      </c>
      <c r="K371" s="43" t="s">
        <v>68</v>
      </c>
      <c r="L371" s="43" t="s">
        <v>28</v>
      </c>
      <c r="M371" s="43" t="s">
        <v>30</v>
      </c>
      <c r="N371" s="42">
        <f t="shared" si="5"/>
        <v>0</v>
      </c>
    </row>
    <row r="372" spans="1:14" x14ac:dyDescent="0.25">
      <c r="A372" s="17">
        <v>40858</v>
      </c>
      <c r="B372" s="18" t="s">
        <v>30</v>
      </c>
      <c r="C372" s="22">
        <v>46000.000000000262</v>
      </c>
      <c r="D372" s="44">
        <v>40858</v>
      </c>
      <c r="E372" s="43">
        <v>0</v>
      </c>
      <c r="F372" s="43" t="s">
        <v>65</v>
      </c>
      <c r="G372" s="43">
        <v>163</v>
      </c>
      <c r="H372" s="43" t="s">
        <v>71</v>
      </c>
      <c r="I372" s="43">
        <v>46000</v>
      </c>
      <c r="J372" s="43" t="s">
        <v>67</v>
      </c>
      <c r="K372" s="43" t="s">
        <v>68</v>
      </c>
      <c r="L372" s="43" t="s">
        <v>28</v>
      </c>
      <c r="M372" s="43" t="s">
        <v>30</v>
      </c>
      <c r="N372" s="42">
        <f t="shared" si="5"/>
        <v>0</v>
      </c>
    </row>
    <row r="373" spans="1:14" x14ac:dyDescent="0.25">
      <c r="A373" s="19">
        <v>40861</v>
      </c>
      <c r="B373" s="20" t="s">
        <v>30</v>
      </c>
      <c r="C373" s="23">
        <v>-26900.000000000367</v>
      </c>
      <c r="D373" s="44">
        <v>40861</v>
      </c>
      <c r="E373" s="43">
        <v>0</v>
      </c>
      <c r="F373" s="43" t="s">
        <v>69</v>
      </c>
      <c r="G373" s="43">
        <v>163</v>
      </c>
      <c r="H373" s="43" t="s">
        <v>71</v>
      </c>
      <c r="I373" s="43">
        <v>-26900</v>
      </c>
      <c r="J373" s="43" t="s">
        <v>67</v>
      </c>
      <c r="K373" s="43" t="s">
        <v>68</v>
      </c>
      <c r="L373" s="43" t="s">
        <v>28</v>
      </c>
      <c r="M373" s="43" t="s">
        <v>30</v>
      </c>
      <c r="N373" s="42">
        <f t="shared" si="5"/>
        <v>0</v>
      </c>
    </row>
    <row r="374" spans="1:14" x14ac:dyDescent="0.25">
      <c r="A374" s="17">
        <v>40858</v>
      </c>
      <c r="B374" s="18" t="s">
        <v>31</v>
      </c>
      <c r="C374" s="22">
        <v>-2336900</v>
      </c>
      <c r="D374" s="44">
        <v>40858</v>
      </c>
      <c r="E374" s="43">
        <v>0</v>
      </c>
      <c r="F374" s="43" t="s">
        <v>65</v>
      </c>
      <c r="G374" s="43">
        <v>163</v>
      </c>
      <c r="H374" s="43" t="s">
        <v>71</v>
      </c>
      <c r="I374" s="43">
        <v>-2336900</v>
      </c>
      <c r="J374" s="43" t="s">
        <v>67</v>
      </c>
      <c r="K374" s="43" t="s">
        <v>68</v>
      </c>
      <c r="L374" s="43" t="s">
        <v>28</v>
      </c>
      <c r="M374" s="43" t="s">
        <v>31</v>
      </c>
      <c r="N374" s="42">
        <f t="shared" si="5"/>
        <v>0</v>
      </c>
    </row>
    <row r="375" spans="1:14" x14ac:dyDescent="0.25">
      <c r="A375" s="19">
        <v>40861</v>
      </c>
      <c r="B375" s="20" t="s">
        <v>31</v>
      </c>
      <c r="C375" s="23">
        <v>26900.000000000367</v>
      </c>
      <c r="D375" s="44">
        <v>40861</v>
      </c>
      <c r="E375" s="43">
        <v>0</v>
      </c>
      <c r="F375" s="43" t="s">
        <v>69</v>
      </c>
      <c r="G375" s="43">
        <v>163</v>
      </c>
      <c r="H375" s="43" t="s">
        <v>71</v>
      </c>
      <c r="I375" s="43">
        <v>26900</v>
      </c>
      <c r="J375" s="43" t="s">
        <v>67</v>
      </c>
      <c r="K375" s="43" t="s">
        <v>68</v>
      </c>
      <c r="L375" s="43" t="s">
        <v>28</v>
      </c>
      <c r="M375" s="43" t="s">
        <v>31</v>
      </c>
      <c r="N375" s="42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5"/>
  <sheetViews>
    <sheetView topLeftCell="U1" workbookViewId="0">
      <selection activeCell="Z35" sqref="Z35"/>
    </sheetView>
  </sheetViews>
  <sheetFormatPr defaultRowHeight="15" x14ac:dyDescent="0.25"/>
  <cols>
    <col min="1" max="1" width="13.140625" bestFit="1" customWidth="1"/>
    <col min="2" max="4" width="40.5703125" bestFit="1" customWidth="1"/>
    <col min="5" max="6" width="41.85546875" bestFit="1" customWidth="1"/>
    <col min="7" max="9" width="41" bestFit="1" customWidth="1"/>
    <col min="10" max="12" width="40.5703125" bestFit="1" customWidth="1"/>
    <col min="13" max="15" width="41.85546875" bestFit="1" customWidth="1"/>
    <col min="16" max="19" width="41" bestFit="1" customWidth="1"/>
    <col min="20" max="22" width="42.42578125" bestFit="1" customWidth="1"/>
    <col min="23" max="25" width="41.42578125" bestFit="1" customWidth="1"/>
    <col min="26" max="26" width="12.7109375" bestFit="1" customWidth="1"/>
  </cols>
  <sheetData>
    <row r="3" spans="1:26" x14ac:dyDescent="0.25">
      <c r="A3" s="14" t="s">
        <v>53</v>
      </c>
      <c r="B3" s="14" t="s">
        <v>54</v>
      </c>
    </row>
    <row r="4" spans="1:26" x14ac:dyDescent="0.25">
      <c r="A4" s="14" t="s">
        <v>51</v>
      </c>
      <c r="B4" s="37" t="s">
        <v>22</v>
      </c>
      <c r="C4" s="37" t="s">
        <v>23</v>
      </c>
      <c r="D4" s="37" t="s">
        <v>24</v>
      </c>
      <c r="E4" s="37" t="s">
        <v>12</v>
      </c>
      <c r="F4" s="37" t="s">
        <v>13</v>
      </c>
      <c r="G4" s="37" t="s">
        <v>33</v>
      </c>
      <c r="H4" s="37" t="s">
        <v>34</v>
      </c>
      <c r="I4" s="37" t="s">
        <v>35</v>
      </c>
      <c r="J4" s="37" t="s">
        <v>15</v>
      </c>
      <c r="K4" s="37" t="s">
        <v>16</v>
      </c>
      <c r="L4" s="37" t="s">
        <v>17</v>
      </c>
      <c r="M4" s="37" t="s">
        <v>4</v>
      </c>
      <c r="N4" s="37" t="s">
        <v>5</v>
      </c>
      <c r="O4" s="37" t="s">
        <v>6</v>
      </c>
      <c r="P4" s="37" t="s">
        <v>26</v>
      </c>
      <c r="Q4" s="37" t="s">
        <v>27</v>
      </c>
      <c r="R4" s="37" t="s">
        <v>19</v>
      </c>
      <c r="S4" s="37" t="s">
        <v>20</v>
      </c>
      <c r="T4" s="37" t="s">
        <v>8</v>
      </c>
      <c r="U4" s="37" t="s">
        <v>9</v>
      </c>
      <c r="V4" s="37" t="s">
        <v>10</v>
      </c>
      <c r="W4" s="37" t="s">
        <v>29</v>
      </c>
      <c r="X4" s="37" t="s">
        <v>30</v>
      </c>
      <c r="Y4" s="37" t="s">
        <v>31</v>
      </c>
      <c r="Z4" s="37" t="s">
        <v>52</v>
      </c>
    </row>
    <row r="5" spans="1:26" x14ac:dyDescent="0.25">
      <c r="A5" s="24">
        <v>40819</v>
      </c>
      <c r="B5" s="6">
        <v>-1374.9999999999873</v>
      </c>
      <c r="C5" s="6">
        <v>0</v>
      </c>
      <c r="D5" s="6">
        <v>0</v>
      </c>
      <c r="E5" s="6">
        <v>-3249.9999999999195</v>
      </c>
      <c r="F5" s="6">
        <v>0</v>
      </c>
      <c r="G5" s="6">
        <v>-374.99999999995867</v>
      </c>
      <c r="H5" s="6">
        <v>0</v>
      </c>
      <c r="I5" s="6">
        <v>0</v>
      </c>
      <c r="J5" s="6">
        <v>-138124.99999999977</v>
      </c>
      <c r="K5" s="6">
        <v>0</v>
      </c>
      <c r="L5" s="6">
        <v>0</v>
      </c>
      <c r="M5" s="6">
        <v>-139999.99999999985</v>
      </c>
      <c r="N5" s="6">
        <v>0</v>
      </c>
      <c r="O5" s="6">
        <v>0</v>
      </c>
      <c r="P5" s="6">
        <v>-137124.99999999988</v>
      </c>
      <c r="Q5" s="6">
        <v>0</v>
      </c>
      <c r="R5" s="6">
        <v>-1253699.9999999993</v>
      </c>
      <c r="S5" s="6">
        <v>0</v>
      </c>
      <c r="T5" s="6">
        <v>-1255199.9999999995</v>
      </c>
      <c r="U5" s="6">
        <v>0</v>
      </c>
      <c r="V5" s="6">
        <v>0</v>
      </c>
      <c r="W5" s="6">
        <v>-1252899.9999999995</v>
      </c>
      <c r="X5" s="6">
        <v>0</v>
      </c>
      <c r="Y5" s="6">
        <v>0</v>
      </c>
      <c r="Z5" s="6">
        <v>-4182049.9999999977</v>
      </c>
    </row>
    <row r="6" spans="1:26" x14ac:dyDescent="0.25">
      <c r="A6" s="24">
        <v>40820</v>
      </c>
      <c r="B6" s="6">
        <v>-1499.9999999999736</v>
      </c>
      <c r="C6" s="6">
        <v>0</v>
      </c>
      <c r="D6" s="6">
        <v>0</v>
      </c>
      <c r="E6" s="6">
        <v>-1499.9999999999736</v>
      </c>
      <c r="F6" s="6">
        <v>0</v>
      </c>
      <c r="G6" s="6">
        <v>-1499.9999999999736</v>
      </c>
      <c r="H6" s="6">
        <v>0</v>
      </c>
      <c r="I6" s="6">
        <v>0</v>
      </c>
      <c r="J6" s="6">
        <v>-15249.999999999985</v>
      </c>
      <c r="K6" s="6">
        <v>0</v>
      </c>
      <c r="L6" s="6">
        <v>0</v>
      </c>
      <c r="M6" s="6">
        <v>-15249.999999999985</v>
      </c>
      <c r="N6" s="6">
        <v>0</v>
      </c>
      <c r="O6" s="6">
        <v>0</v>
      </c>
      <c r="P6" s="6">
        <v>-15249.999999999985</v>
      </c>
      <c r="Q6" s="6">
        <v>0</v>
      </c>
      <c r="R6" s="6">
        <v>88400.000000000029</v>
      </c>
      <c r="S6" s="6">
        <v>0</v>
      </c>
      <c r="T6" s="6">
        <v>88400.000000000029</v>
      </c>
      <c r="U6" s="6">
        <v>0</v>
      </c>
      <c r="V6" s="6">
        <v>0</v>
      </c>
      <c r="W6" s="6">
        <v>88400.000000000029</v>
      </c>
      <c r="X6" s="6">
        <v>0</v>
      </c>
      <c r="Y6" s="6">
        <v>0</v>
      </c>
      <c r="Z6" s="6">
        <v>214950.0000000002</v>
      </c>
    </row>
    <row r="7" spans="1:26" x14ac:dyDescent="0.25">
      <c r="A7" s="24">
        <v>40821</v>
      </c>
      <c r="B7" s="6">
        <v>4124.9999999999618</v>
      </c>
      <c r="C7" s="6">
        <v>0</v>
      </c>
      <c r="D7" s="6">
        <v>0</v>
      </c>
      <c r="E7" s="6">
        <v>4124.9999999999618</v>
      </c>
      <c r="F7" s="6">
        <v>0</v>
      </c>
      <c r="G7" s="6">
        <v>4124.9999999999618</v>
      </c>
      <c r="H7" s="6">
        <v>0</v>
      </c>
      <c r="I7" s="6">
        <v>0</v>
      </c>
      <c r="J7" s="6">
        <v>14499.999999999791</v>
      </c>
      <c r="K7" s="6">
        <v>0</v>
      </c>
      <c r="L7" s="6">
        <v>0</v>
      </c>
      <c r="M7" s="6">
        <v>14500.000000000069</v>
      </c>
      <c r="N7" s="6">
        <v>0</v>
      </c>
      <c r="O7" s="6">
        <v>0</v>
      </c>
      <c r="P7" s="6">
        <v>14500.000000000069</v>
      </c>
      <c r="Q7" s="6">
        <v>0</v>
      </c>
      <c r="R7" s="6">
        <v>-80799.999999999985</v>
      </c>
      <c r="S7" s="6">
        <v>0</v>
      </c>
      <c r="T7" s="6">
        <v>-80799.999999999985</v>
      </c>
      <c r="U7" s="6">
        <v>0</v>
      </c>
      <c r="V7" s="6">
        <v>0</v>
      </c>
      <c r="W7" s="6">
        <v>-80799.999999999985</v>
      </c>
      <c r="X7" s="6">
        <v>0</v>
      </c>
      <c r="Y7" s="6">
        <v>0</v>
      </c>
      <c r="Z7" s="6">
        <v>-186525.00000000015</v>
      </c>
    </row>
    <row r="8" spans="1:26" x14ac:dyDescent="0.25">
      <c r="A8" s="24">
        <v>40822</v>
      </c>
      <c r="B8" s="6">
        <v>10625.000000000078</v>
      </c>
      <c r="C8" s="6">
        <v>0</v>
      </c>
      <c r="D8" s="6">
        <v>0</v>
      </c>
      <c r="E8" s="6">
        <v>10624.99999999994</v>
      </c>
      <c r="F8" s="6">
        <v>0</v>
      </c>
      <c r="G8" s="6">
        <v>10625.000000000078</v>
      </c>
      <c r="H8" s="6">
        <v>0</v>
      </c>
      <c r="I8" s="6">
        <v>0</v>
      </c>
      <c r="J8" s="6">
        <v>1375.0000000001262</v>
      </c>
      <c r="K8" s="6">
        <v>0</v>
      </c>
      <c r="L8" s="6">
        <v>0</v>
      </c>
      <c r="M8" s="6">
        <v>1374.9999999998486</v>
      </c>
      <c r="N8" s="6">
        <v>0</v>
      </c>
      <c r="O8" s="6">
        <v>0</v>
      </c>
      <c r="P8" s="6">
        <v>1374.9999999998486</v>
      </c>
      <c r="Q8" s="6">
        <v>0</v>
      </c>
      <c r="R8" s="6">
        <v>15899.99999999936</v>
      </c>
      <c r="S8" s="6">
        <v>0</v>
      </c>
      <c r="T8" s="6">
        <v>15899.99999999936</v>
      </c>
      <c r="U8" s="6">
        <v>0</v>
      </c>
      <c r="V8" s="6">
        <v>0</v>
      </c>
      <c r="W8" s="6">
        <v>15899.99999999936</v>
      </c>
      <c r="X8" s="6">
        <v>0</v>
      </c>
      <c r="Y8" s="6">
        <v>0</v>
      </c>
      <c r="Z8" s="6">
        <v>83699.999999997992</v>
      </c>
    </row>
    <row r="9" spans="1:26" x14ac:dyDescent="0.25">
      <c r="A9" s="24">
        <v>40823</v>
      </c>
      <c r="B9" s="6">
        <v>-5249.9999999999773</v>
      </c>
      <c r="C9" s="6">
        <v>0</v>
      </c>
      <c r="D9" s="6">
        <v>0</v>
      </c>
      <c r="E9" s="6">
        <v>-5249.9999999999773</v>
      </c>
      <c r="F9" s="6">
        <v>0</v>
      </c>
      <c r="G9" s="6">
        <v>-5250.0000000001155</v>
      </c>
      <c r="H9" s="6">
        <v>0</v>
      </c>
      <c r="I9" s="6">
        <v>0</v>
      </c>
      <c r="J9" s="6">
        <v>18749.999999999876</v>
      </c>
      <c r="K9" s="6">
        <v>0</v>
      </c>
      <c r="L9" s="6">
        <v>0</v>
      </c>
      <c r="M9" s="6">
        <v>18750.000000000156</v>
      </c>
      <c r="N9" s="6">
        <v>0</v>
      </c>
      <c r="O9" s="6">
        <v>0</v>
      </c>
      <c r="P9" s="6">
        <v>18750.000000000156</v>
      </c>
      <c r="Q9" s="6">
        <v>0</v>
      </c>
      <c r="R9" s="6">
        <v>-91599.99999999968</v>
      </c>
      <c r="S9" s="6">
        <v>0</v>
      </c>
      <c r="T9" s="6">
        <v>-91599.99999999968</v>
      </c>
      <c r="U9" s="6">
        <v>0</v>
      </c>
      <c r="V9" s="6">
        <v>0</v>
      </c>
      <c r="W9" s="6">
        <v>-91599.99999999968</v>
      </c>
      <c r="X9" s="6">
        <v>0</v>
      </c>
      <c r="Y9" s="6">
        <v>0</v>
      </c>
      <c r="Z9" s="6">
        <v>-234299.99999999892</v>
      </c>
    </row>
    <row r="10" spans="1:26" x14ac:dyDescent="0.25">
      <c r="A10" s="24">
        <v>40827</v>
      </c>
      <c r="B10" s="6">
        <v>5000.0000000000045</v>
      </c>
      <c r="C10" s="6">
        <v>0</v>
      </c>
      <c r="D10" s="6">
        <v>0</v>
      </c>
      <c r="E10" s="6">
        <v>5000.0000000000045</v>
      </c>
      <c r="F10" s="6">
        <v>0</v>
      </c>
      <c r="G10" s="6">
        <v>5000.0000000000045</v>
      </c>
      <c r="H10" s="6">
        <v>0</v>
      </c>
      <c r="I10" s="6">
        <v>0</v>
      </c>
      <c r="J10" s="6">
        <v>14625.000000000055</v>
      </c>
      <c r="K10" s="6">
        <v>120750.00000000003</v>
      </c>
      <c r="L10" s="6">
        <v>0</v>
      </c>
      <c r="M10" s="6">
        <v>14624.999999999776</v>
      </c>
      <c r="N10" s="6">
        <v>122625.0000000001</v>
      </c>
      <c r="O10" s="6">
        <v>0</v>
      </c>
      <c r="P10" s="6">
        <v>14625.000000000055</v>
      </c>
      <c r="Q10" s="6">
        <v>119749.99999999985</v>
      </c>
      <c r="R10" s="6">
        <v>-76900.000000000189</v>
      </c>
      <c r="S10" s="6">
        <v>2398700.0000000009</v>
      </c>
      <c r="T10" s="6">
        <v>-76900.000000000189</v>
      </c>
      <c r="U10" s="6">
        <v>2400200.0000000009</v>
      </c>
      <c r="V10" s="6">
        <v>0</v>
      </c>
      <c r="W10" s="6">
        <v>-76900.000000000189</v>
      </c>
      <c r="X10" s="6">
        <v>0</v>
      </c>
      <c r="Y10" s="6">
        <v>0</v>
      </c>
      <c r="Z10" s="6">
        <v>4990200.0000000019</v>
      </c>
    </row>
    <row r="11" spans="1:26" x14ac:dyDescent="0.25">
      <c r="A11" s="24">
        <v>40828</v>
      </c>
      <c r="B11" s="6">
        <v>6874.9999999999363</v>
      </c>
      <c r="C11" s="6">
        <v>0</v>
      </c>
      <c r="D11" s="6">
        <v>0</v>
      </c>
      <c r="E11" s="6">
        <v>6875.0000000000755</v>
      </c>
      <c r="F11" s="6">
        <v>0</v>
      </c>
      <c r="G11" s="6">
        <v>6875.0000000000755</v>
      </c>
      <c r="H11" s="6">
        <v>0</v>
      </c>
      <c r="I11" s="6">
        <v>0</v>
      </c>
      <c r="J11" s="6">
        <v>21625.000000000116</v>
      </c>
      <c r="K11" s="6">
        <v>-21625.000000000116</v>
      </c>
      <c r="L11" s="6">
        <v>0</v>
      </c>
      <c r="M11" s="6">
        <v>21625.000000000116</v>
      </c>
      <c r="N11" s="6">
        <v>-21625.000000000116</v>
      </c>
      <c r="O11" s="6">
        <v>0</v>
      </c>
      <c r="P11" s="6">
        <v>21624.99999999984</v>
      </c>
      <c r="Q11" s="6">
        <v>-21624.99999999984</v>
      </c>
      <c r="R11" s="6">
        <v>-72999.999999999505</v>
      </c>
      <c r="S11" s="6">
        <v>72999.999999999505</v>
      </c>
      <c r="T11" s="6">
        <v>-72999.999999999505</v>
      </c>
      <c r="U11" s="6">
        <v>72999.999999999505</v>
      </c>
      <c r="V11" s="6">
        <v>0</v>
      </c>
      <c r="W11" s="6">
        <v>-72999.999999999505</v>
      </c>
      <c r="X11" s="6">
        <v>0</v>
      </c>
      <c r="Y11" s="6">
        <v>0</v>
      </c>
      <c r="Z11" s="6">
        <v>-52374.999999999418</v>
      </c>
    </row>
    <row r="12" spans="1:26" x14ac:dyDescent="0.25">
      <c r="A12" s="24">
        <v>40829</v>
      </c>
      <c r="B12" s="6">
        <v>-3500.0000000000309</v>
      </c>
      <c r="C12" s="6">
        <v>0</v>
      </c>
      <c r="D12" s="6">
        <v>0</v>
      </c>
      <c r="E12" s="6">
        <v>-3500.0000000000309</v>
      </c>
      <c r="F12" s="6">
        <v>0</v>
      </c>
      <c r="G12" s="6">
        <v>-3500.0000000000309</v>
      </c>
      <c r="H12" s="6">
        <v>0</v>
      </c>
      <c r="I12" s="6">
        <v>0</v>
      </c>
      <c r="J12" s="6">
        <v>-8125.0000000002156</v>
      </c>
      <c r="K12" s="6">
        <v>8125.0000000002156</v>
      </c>
      <c r="L12" s="6">
        <v>0</v>
      </c>
      <c r="M12" s="6">
        <v>-8124.9999999999382</v>
      </c>
      <c r="N12" s="6">
        <v>8124.9999999999382</v>
      </c>
      <c r="O12" s="6">
        <v>0</v>
      </c>
      <c r="P12" s="6">
        <v>-8124.9999999999382</v>
      </c>
      <c r="Q12" s="6">
        <v>8124.9999999999382</v>
      </c>
      <c r="R12" s="6">
        <v>3299.9999999994143</v>
      </c>
      <c r="S12" s="6">
        <v>-3299.9999999994143</v>
      </c>
      <c r="T12" s="6">
        <v>3299.9999999994143</v>
      </c>
      <c r="U12" s="6">
        <v>-3299.9999999994143</v>
      </c>
      <c r="V12" s="6">
        <v>0</v>
      </c>
      <c r="W12" s="6">
        <v>3299.9999999994143</v>
      </c>
      <c r="X12" s="6">
        <v>0</v>
      </c>
      <c r="Y12" s="6">
        <v>0</v>
      </c>
      <c r="Z12" s="6">
        <v>-7200.0000000006803</v>
      </c>
    </row>
    <row r="13" spans="1:26" x14ac:dyDescent="0.25">
      <c r="A13" s="24">
        <v>40830</v>
      </c>
      <c r="B13" s="6">
        <v>4625.0000000000455</v>
      </c>
      <c r="C13" s="6">
        <v>0</v>
      </c>
      <c r="D13" s="6">
        <v>0</v>
      </c>
      <c r="E13" s="6">
        <v>4624.9999999999072</v>
      </c>
      <c r="F13" s="6">
        <v>0</v>
      </c>
      <c r="G13" s="6">
        <v>4625.0000000000455</v>
      </c>
      <c r="H13" s="6">
        <v>0</v>
      </c>
      <c r="I13" s="6">
        <v>0</v>
      </c>
      <c r="J13" s="6">
        <v>20375.000000000255</v>
      </c>
      <c r="K13" s="6">
        <v>-20375.000000000255</v>
      </c>
      <c r="L13" s="6">
        <v>0</v>
      </c>
      <c r="M13" s="6">
        <v>20374.999999999978</v>
      </c>
      <c r="N13" s="6">
        <v>-20374.999999999978</v>
      </c>
      <c r="O13" s="6">
        <v>0</v>
      </c>
      <c r="P13" s="6">
        <v>20374.999999999978</v>
      </c>
      <c r="Q13" s="6">
        <v>-20374.999999999978</v>
      </c>
      <c r="R13" s="6">
        <v>-71699.999999999869</v>
      </c>
      <c r="S13" s="6">
        <v>71699.999999999869</v>
      </c>
      <c r="T13" s="6">
        <v>-71699.999999999869</v>
      </c>
      <c r="U13" s="6">
        <v>71699.999999999869</v>
      </c>
      <c r="V13" s="6">
        <v>0</v>
      </c>
      <c r="W13" s="6">
        <v>-71699.999999999869</v>
      </c>
      <c r="X13" s="6">
        <v>0</v>
      </c>
      <c r="Y13" s="6">
        <v>0</v>
      </c>
      <c r="Z13" s="6">
        <v>-57824.999999999869</v>
      </c>
    </row>
    <row r="14" spans="1:26" x14ac:dyDescent="0.25">
      <c r="A14" s="24">
        <v>40833</v>
      </c>
      <c r="B14" s="6">
        <v>-3750.0000000000032</v>
      </c>
      <c r="C14" s="6">
        <v>60250.000000000029</v>
      </c>
      <c r="D14" s="6">
        <v>0</v>
      </c>
      <c r="E14" s="6">
        <v>-3749.9999999998645</v>
      </c>
      <c r="F14" s="6">
        <v>62124.999999999956</v>
      </c>
      <c r="G14" s="6">
        <v>-3750.0000000000032</v>
      </c>
      <c r="H14" s="6">
        <v>59250</v>
      </c>
      <c r="I14" s="6">
        <v>0</v>
      </c>
      <c r="J14" s="6">
        <v>-9750.0000000000364</v>
      </c>
      <c r="K14" s="6">
        <v>9750.0000000000364</v>
      </c>
      <c r="L14" s="6">
        <v>-42124.999999999804</v>
      </c>
      <c r="M14" s="6">
        <v>-9750.0000000000364</v>
      </c>
      <c r="N14" s="6">
        <v>9750.0000000000364</v>
      </c>
      <c r="O14" s="6">
        <v>-43999.999999999869</v>
      </c>
      <c r="P14" s="6">
        <v>-9750.0000000000364</v>
      </c>
      <c r="Q14" s="6">
        <v>9750.0000000000364</v>
      </c>
      <c r="R14" s="6">
        <v>28900.000000000149</v>
      </c>
      <c r="S14" s="6">
        <v>-28900.000000000149</v>
      </c>
      <c r="T14" s="6">
        <v>28900.000000000149</v>
      </c>
      <c r="U14" s="6">
        <v>-28900.000000000149</v>
      </c>
      <c r="V14" s="6">
        <v>-2389500</v>
      </c>
      <c r="W14" s="6">
        <v>28900.000000000149</v>
      </c>
      <c r="X14" s="6">
        <v>0</v>
      </c>
      <c r="Y14" s="6">
        <v>0</v>
      </c>
      <c r="Z14" s="6">
        <v>-2276349.9999999995</v>
      </c>
    </row>
    <row r="15" spans="1:26" x14ac:dyDescent="0.25">
      <c r="A15" s="24">
        <v>40834</v>
      </c>
      <c r="B15" s="6">
        <v>-2375.0000000000159</v>
      </c>
      <c r="C15" s="6">
        <v>2375.0000000000159</v>
      </c>
      <c r="D15" s="6">
        <v>0</v>
      </c>
      <c r="E15" s="6">
        <v>0</v>
      </c>
      <c r="F15" s="6">
        <v>0</v>
      </c>
      <c r="G15" s="6">
        <v>-2375.0000000000159</v>
      </c>
      <c r="H15" s="6">
        <v>2375.0000000000159</v>
      </c>
      <c r="I15" s="6">
        <v>0</v>
      </c>
      <c r="J15" s="6">
        <v>-11375.000000000135</v>
      </c>
      <c r="K15" s="6">
        <v>11375.000000000135</v>
      </c>
      <c r="L15" s="6">
        <v>-11375.000000000135</v>
      </c>
      <c r="M15" s="6">
        <v>0</v>
      </c>
      <c r="N15" s="6">
        <v>0</v>
      </c>
      <c r="O15" s="6">
        <v>0</v>
      </c>
      <c r="P15" s="6">
        <v>-11374.999999999858</v>
      </c>
      <c r="Q15" s="6">
        <v>11374.999999999858</v>
      </c>
      <c r="R15" s="6">
        <v>46400.000000000218</v>
      </c>
      <c r="S15" s="6">
        <v>-46400.000000000218</v>
      </c>
      <c r="T15" s="6">
        <v>0</v>
      </c>
      <c r="U15" s="6">
        <v>0</v>
      </c>
      <c r="V15" s="6">
        <v>0</v>
      </c>
      <c r="W15" s="6">
        <v>46400.000000000218</v>
      </c>
      <c r="X15" s="6">
        <v>0</v>
      </c>
      <c r="Y15" s="6">
        <v>0</v>
      </c>
      <c r="Z15" s="6">
        <v>35025.000000000087</v>
      </c>
    </row>
    <row r="16" spans="1:26" x14ac:dyDescent="0.25">
      <c r="A16" s="24">
        <v>40835</v>
      </c>
      <c r="B16" s="6">
        <v>1000.0000000000286</v>
      </c>
      <c r="C16" s="6">
        <v>-1000.0000000000286</v>
      </c>
      <c r="D16" s="6">
        <v>0</v>
      </c>
      <c r="E16" s="6">
        <v>-1411.6492708399892</v>
      </c>
      <c r="F16" s="6">
        <v>1411.6492708399892</v>
      </c>
      <c r="G16" s="6">
        <v>1000.0000000000286</v>
      </c>
      <c r="H16" s="6">
        <v>-1000.0000000000286</v>
      </c>
      <c r="I16" s="6">
        <v>0</v>
      </c>
      <c r="J16" s="6">
        <v>14000.000000000124</v>
      </c>
      <c r="K16" s="6">
        <v>-14000.000000000124</v>
      </c>
      <c r="L16" s="6">
        <v>14000.000000000124</v>
      </c>
      <c r="M16" s="6">
        <v>2687.4883174872957</v>
      </c>
      <c r="N16" s="6">
        <v>-2687.4883174872957</v>
      </c>
      <c r="O16" s="6">
        <v>2687.4883174872957</v>
      </c>
      <c r="P16" s="6">
        <v>13999.999999999845</v>
      </c>
      <c r="Q16" s="6">
        <v>-13999.999999999845</v>
      </c>
      <c r="R16" s="6">
        <v>-56700.000000000196</v>
      </c>
      <c r="S16" s="6">
        <v>56700.000000000196</v>
      </c>
      <c r="T16" s="6">
        <v>-10298.252467140555</v>
      </c>
      <c r="U16" s="6">
        <v>10298.252467140555</v>
      </c>
      <c r="V16" s="6">
        <v>-10298.252467140555</v>
      </c>
      <c r="W16" s="6">
        <v>-56700.000000000196</v>
      </c>
      <c r="X16" s="6">
        <v>0</v>
      </c>
      <c r="Y16" s="6">
        <v>0</v>
      </c>
      <c r="Z16" s="6">
        <v>-50310.764149653332</v>
      </c>
    </row>
    <row r="17" spans="1:26" x14ac:dyDescent="0.25">
      <c r="A17" s="24">
        <v>40836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-8750.0000000001473</v>
      </c>
      <c r="K17" s="6">
        <v>8750.0000000001473</v>
      </c>
      <c r="L17" s="6">
        <v>-8750.0000000001473</v>
      </c>
      <c r="M17" s="6">
        <v>0</v>
      </c>
      <c r="N17" s="6">
        <v>0</v>
      </c>
      <c r="O17" s="6">
        <v>0</v>
      </c>
      <c r="P17" s="6">
        <v>-8749.999999999869</v>
      </c>
      <c r="Q17" s="6">
        <v>8749.999999999869</v>
      </c>
      <c r="R17" s="6">
        <v>12100.000000000222</v>
      </c>
      <c r="S17" s="6">
        <v>-12100.000000000222</v>
      </c>
      <c r="T17" s="6">
        <v>0</v>
      </c>
      <c r="U17" s="6">
        <v>0</v>
      </c>
      <c r="V17" s="6">
        <v>0</v>
      </c>
      <c r="W17" s="6">
        <v>12100.000000000222</v>
      </c>
      <c r="X17" s="6">
        <v>0</v>
      </c>
      <c r="Y17" s="6">
        <v>0</v>
      </c>
      <c r="Z17" s="6">
        <v>3350.0000000000764</v>
      </c>
    </row>
    <row r="18" spans="1:26" x14ac:dyDescent="0.25">
      <c r="A18" s="24">
        <v>40837</v>
      </c>
      <c r="B18" s="6">
        <v>-1250.0000000000011</v>
      </c>
      <c r="C18" s="6">
        <v>1250.0000000000011</v>
      </c>
      <c r="D18" s="6">
        <v>0</v>
      </c>
      <c r="E18" s="6">
        <v>0</v>
      </c>
      <c r="F18" s="6">
        <v>0</v>
      </c>
      <c r="G18" s="6">
        <v>-1250.0000000000011</v>
      </c>
      <c r="H18" s="6">
        <v>1250.0000000000011</v>
      </c>
      <c r="I18" s="6">
        <v>0</v>
      </c>
      <c r="J18" s="6">
        <v>17749.999999999989</v>
      </c>
      <c r="K18" s="6">
        <v>-17749.999999999989</v>
      </c>
      <c r="L18" s="6">
        <v>17749.999999999989</v>
      </c>
      <c r="M18" s="6">
        <v>0</v>
      </c>
      <c r="N18" s="6">
        <v>0</v>
      </c>
      <c r="O18" s="6">
        <v>0</v>
      </c>
      <c r="P18" s="6">
        <v>17749.999999999989</v>
      </c>
      <c r="Q18" s="6">
        <v>-17749.999999999989</v>
      </c>
      <c r="R18" s="6">
        <v>-54400.000000000226</v>
      </c>
      <c r="S18" s="6">
        <v>54400.000000000226</v>
      </c>
      <c r="T18" s="6">
        <v>0</v>
      </c>
      <c r="U18" s="6">
        <v>0</v>
      </c>
      <c r="V18" s="6">
        <v>0</v>
      </c>
      <c r="W18" s="6">
        <v>-54400.000000000226</v>
      </c>
      <c r="X18" s="6">
        <v>0</v>
      </c>
      <c r="Y18" s="6">
        <v>0</v>
      </c>
      <c r="Z18" s="6">
        <v>-36650.000000000233</v>
      </c>
    </row>
    <row r="19" spans="1:26" x14ac:dyDescent="0.25">
      <c r="A19" s="24">
        <v>40840</v>
      </c>
      <c r="B19" s="6">
        <v>-2624.9999999999886</v>
      </c>
      <c r="C19" s="6">
        <v>2624.9999999999886</v>
      </c>
      <c r="D19" s="6">
        <v>0</v>
      </c>
      <c r="E19" s="6">
        <v>0</v>
      </c>
      <c r="F19" s="6">
        <v>0</v>
      </c>
      <c r="G19" s="6">
        <v>-2624.9999999999886</v>
      </c>
      <c r="H19" s="6">
        <v>2624.9999999999886</v>
      </c>
      <c r="I19" s="6">
        <v>0</v>
      </c>
      <c r="J19" s="6">
        <v>-6374.9999999998527</v>
      </c>
      <c r="K19" s="6">
        <v>6374.9999999998527</v>
      </c>
      <c r="L19" s="6">
        <v>-6374.9999999998527</v>
      </c>
      <c r="M19" s="6">
        <v>0</v>
      </c>
      <c r="N19" s="6">
        <v>0</v>
      </c>
      <c r="O19" s="6">
        <v>0</v>
      </c>
      <c r="P19" s="6">
        <v>-6375.000000000131</v>
      </c>
      <c r="Q19" s="6">
        <v>6375.000000000131</v>
      </c>
      <c r="R19" s="6">
        <v>6999.9999999996735</v>
      </c>
      <c r="S19" s="6">
        <v>-6999.9999999996735</v>
      </c>
      <c r="T19" s="6">
        <v>0</v>
      </c>
      <c r="U19" s="6">
        <v>0</v>
      </c>
      <c r="V19" s="6">
        <v>0</v>
      </c>
      <c r="W19" s="6">
        <v>6999.9999999996735</v>
      </c>
      <c r="X19" s="6">
        <v>0</v>
      </c>
      <c r="Y19" s="6">
        <v>0</v>
      </c>
      <c r="Z19" s="6">
        <v>624.99999999982083</v>
      </c>
    </row>
    <row r="20" spans="1:26" x14ac:dyDescent="0.25">
      <c r="A20" s="24">
        <v>40841</v>
      </c>
      <c r="B20" s="6">
        <v>249.99999999997246</v>
      </c>
      <c r="C20" s="6">
        <v>-249.99999999997246</v>
      </c>
      <c r="D20" s="6">
        <v>0</v>
      </c>
      <c r="E20" s="6">
        <v>0</v>
      </c>
      <c r="F20" s="6">
        <v>0</v>
      </c>
      <c r="G20" s="6">
        <v>249.99999999997246</v>
      </c>
      <c r="H20" s="6">
        <v>-249.99999999997246</v>
      </c>
      <c r="I20" s="6">
        <v>0</v>
      </c>
      <c r="J20" s="6">
        <v>10874.999999999913</v>
      </c>
      <c r="K20" s="6">
        <v>-10874.999999999913</v>
      </c>
      <c r="L20" s="6">
        <v>10874.999999999913</v>
      </c>
      <c r="M20" s="6">
        <v>0</v>
      </c>
      <c r="N20" s="6">
        <v>0</v>
      </c>
      <c r="O20" s="6">
        <v>0</v>
      </c>
      <c r="P20" s="6">
        <v>10874.999999999913</v>
      </c>
      <c r="Q20" s="6">
        <v>-10874.999999999913</v>
      </c>
      <c r="R20" s="6">
        <v>-40199.999999999571</v>
      </c>
      <c r="S20" s="6">
        <v>40199.999999999571</v>
      </c>
      <c r="T20" s="6">
        <v>0</v>
      </c>
      <c r="U20" s="6">
        <v>0</v>
      </c>
      <c r="V20" s="6">
        <v>0</v>
      </c>
      <c r="W20" s="6">
        <v>-40199.999999999571</v>
      </c>
      <c r="X20" s="6">
        <v>0</v>
      </c>
      <c r="Y20" s="6">
        <v>0</v>
      </c>
      <c r="Z20" s="6">
        <v>-29324.999999999658</v>
      </c>
    </row>
    <row r="21" spans="1:26" x14ac:dyDescent="0.25">
      <c r="A21" s="24">
        <v>40842</v>
      </c>
      <c r="B21" s="6">
        <v>2000.0000000000573</v>
      </c>
      <c r="C21" s="6">
        <v>-2000.0000000000573</v>
      </c>
      <c r="D21" s="6">
        <v>0</v>
      </c>
      <c r="E21" s="6">
        <v>0</v>
      </c>
      <c r="F21" s="6">
        <v>0</v>
      </c>
      <c r="G21" s="6">
        <v>1999.9999999999186</v>
      </c>
      <c r="H21" s="6">
        <v>-1999.9999999999186</v>
      </c>
      <c r="I21" s="6">
        <v>0</v>
      </c>
      <c r="J21" s="6">
        <v>5124.9999999999909</v>
      </c>
      <c r="K21" s="6">
        <v>-5124.9999999999909</v>
      </c>
      <c r="L21" s="6">
        <v>5124.9999999999909</v>
      </c>
      <c r="M21" s="6">
        <v>0</v>
      </c>
      <c r="N21" s="6">
        <v>0</v>
      </c>
      <c r="O21" s="6">
        <v>0</v>
      </c>
      <c r="P21" s="6">
        <v>5125.0000000002683</v>
      </c>
      <c r="Q21" s="6">
        <v>-5125.0000000002683</v>
      </c>
      <c r="R21" s="6">
        <v>-26699.999999999945</v>
      </c>
      <c r="S21" s="6">
        <v>26699.999999999945</v>
      </c>
      <c r="T21" s="6">
        <v>0</v>
      </c>
      <c r="U21" s="6">
        <v>0</v>
      </c>
      <c r="V21" s="6">
        <v>0</v>
      </c>
      <c r="W21" s="6">
        <v>-26699.999999999945</v>
      </c>
      <c r="X21" s="6">
        <v>0</v>
      </c>
      <c r="Y21" s="6">
        <v>0</v>
      </c>
      <c r="Z21" s="6">
        <v>-21574.999999999956</v>
      </c>
    </row>
    <row r="22" spans="1:26" x14ac:dyDescent="0.25">
      <c r="A22" s="24">
        <v>40843</v>
      </c>
      <c r="B22" s="6">
        <v>10499.999999999955</v>
      </c>
      <c r="C22" s="6">
        <v>-10499.999999999955</v>
      </c>
      <c r="D22" s="6">
        <v>0</v>
      </c>
      <c r="E22" s="6">
        <v>0</v>
      </c>
      <c r="F22" s="6">
        <v>0</v>
      </c>
      <c r="G22" s="6">
        <v>10500.000000000093</v>
      </c>
      <c r="H22" s="6">
        <v>-10500.000000000093</v>
      </c>
      <c r="I22" s="6">
        <v>0</v>
      </c>
      <c r="J22" s="6">
        <v>22625.000000000007</v>
      </c>
      <c r="K22" s="6">
        <v>-22625.000000000007</v>
      </c>
      <c r="L22" s="6">
        <v>22625.000000000007</v>
      </c>
      <c r="M22" s="6">
        <v>0</v>
      </c>
      <c r="N22" s="6">
        <v>0</v>
      </c>
      <c r="O22" s="6">
        <v>0</v>
      </c>
      <c r="P22" s="6">
        <v>22624.999999999727</v>
      </c>
      <c r="Q22" s="6">
        <v>-22624.999999999727</v>
      </c>
      <c r="R22" s="6">
        <v>-67899.999999999854</v>
      </c>
      <c r="S22" s="6">
        <v>67899.999999999854</v>
      </c>
      <c r="T22" s="6">
        <v>0</v>
      </c>
      <c r="U22" s="6">
        <v>0</v>
      </c>
      <c r="V22" s="6">
        <v>0</v>
      </c>
      <c r="W22" s="6">
        <v>-67899.999999999854</v>
      </c>
      <c r="X22" s="6">
        <v>0</v>
      </c>
      <c r="Y22" s="6">
        <v>0</v>
      </c>
      <c r="Z22" s="6">
        <v>-45274.99999999984</v>
      </c>
    </row>
    <row r="23" spans="1:26" x14ac:dyDescent="0.25">
      <c r="A23" s="24">
        <v>40844</v>
      </c>
      <c r="B23" s="6">
        <v>-374.99999999995867</v>
      </c>
      <c r="C23" s="6">
        <v>374.99999999995867</v>
      </c>
      <c r="D23" s="6">
        <v>0</v>
      </c>
      <c r="E23" s="6">
        <v>0</v>
      </c>
      <c r="F23" s="6">
        <v>0</v>
      </c>
      <c r="G23" s="6">
        <v>-375.00000000009749</v>
      </c>
      <c r="H23" s="6">
        <v>375.00000000009749</v>
      </c>
      <c r="I23" s="6">
        <v>0</v>
      </c>
      <c r="J23" s="6">
        <v>1875.0000000000709</v>
      </c>
      <c r="K23" s="6">
        <v>-1875.0000000000709</v>
      </c>
      <c r="L23" s="6">
        <v>1875.0000000000709</v>
      </c>
      <c r="M23" s="6">
        <v>0</v>
      </c>
      <c r="N23" s="6">
        <v>0</v>
      </c>
      <c r="O23" s="6">
        <v>0</v>
      </c>
      <c r="P23" s="6">
        <v>1875.0000000000709</v>
      </c>
      <c r="Q23" s="6">
        <v>-1875.0000000000709</v>
      </c>
      <c r="R23" s="6">
        <v>-9000.000000000342</v>
      </c>
      <c r="S23" s="6">
        <v>9000.000000000342</v>
      </c>
      <c r="T23" s="6">
        <v>0</v>
      </c>
      <c r="U23" s="6">
        <v>0</v>
      </c>
      <c r="V23" s="6">
        <v>0</v>
      </c>
      <c r="W23" s="6">
        <v>-9000.000000000342</v>
      </c>
      <c r="X23" s="6">
        <v>0</v>
      </c>
      <c r="Y23" s="6">
        <v>0</v>
      </c>
      <c r="Z23" s="6">
        <v>-7125.000000000271</v>
      </c>
    </row>
    <row r="24" spans="1:26" x14ac:dyDescent="0.25">
      <c r="A24" s="24">
        <v>40847</v>
      </c>
      <c r="B24" s="6">
        <v>-8625.0000000000218</v>
      </c>
      <c r="C24" s="6">
        <v>8625.0000000000218</v>
      </c>
      <c r="D24" s="6">
        <v>0</v>
      </c>
      <c r="E24" s="6">
        <v>0</v>
      </c>
      <c r="F24" s="6">
        <v>0</v>
      </c>
      <c r="G24" s="6">
        <v>-8624.9999999998836</v>
      </c>
      <c r="H24" s="6">
        <v>8624.9999999998836</v>
      </c>
      <c r="I24" s="6">
        <v>0</v>
      </c>
      <c r="J24" s="6">
        <v>-19375.000000000087</v>
      </c>
      <c r="K24" s="6">
        <v>19375.000000000087</v>
      </c>
      <c r="L24" s="6">
        <v>-19375.000000000087</v>
      </c>
      <c r="M24" s="6">
        <v>0</v>
      </c>
      <c r="N24" s="6">
        <v>0</v>
      </c>
      <c r="O24" s="6">
        <v>0</v>
      </c>
      <c r="P24" s="6">
        <v>-19374.999999999811</v>
      </c>
      <c r="Q24" s="6">
        <v>19374.999999999811</v>
      </c>
      <c r="R24" s="6">
        <v>78000.000000000291</v>
      </c>
      <c r="S24" s="6">
        <v>-78000.000000000291</v>
      </c>
      <c r="T24" s="6">
        <v>0</v>
      </c>
      <c r="U24" s="6">
        <v>0</v>
      </c>
      <c r="V24" s="6">
        <v>0</v>
      </c>
      <c r="W24" s="6">
        <v>78000.000000000291</v>
      </c>
      <c r="X24" s="6">
        <v>0</v>
      </c>
      <c r="Y24" s="6">
        <v>0</v>
      </c>
      <c r="Z24" s="6">
        <v>58625.000000000204</v>
      </c>
    </row>
    <row r="25" spans="1:26" x14ac:dyDescent="0.25">
      <c r="A25" s="24">
        <v>40848</v>
      </c>
      <c r="B25" s="6">
        <v>-18625.000000000029</v>
      </c>
      <c r="C25" s="6">
        <v>18625.000000000029</v>
      </c>
      <c r="D25" s="6">
        <v>0</v>
      </c>
      <c r="E25" s="6">
        <v>0</v>
      </c>
      <c r="F25" s="6">
        <v>0</v>
      </c>
      <c r="G25" s="6">
        <v>-18625.000000000029</v>
      </c>
      <c r="H25" s="6">
        <v>18625.000000000029</v>
      </c>
      <c r="I25" s="6">
        <v>0</v>
      </c>
      <c r="J25" s="6">
        <v>-40374.999999999993</v>
      </c>
      <c r="K25" s="6">
        <v>40374.999999999993</v>
      </c>
      <c r="L25" s="6">
        <v>-40374.999999999993</v>
      </c>
      <c r="M25" s="6">
        <v>0</v>
      </c>
      <c r="N25" s="6">
        <v>0</v>
      </c>
      <c r="O25" s="6">
        <v>0</v>
      </c>
      <c r="P25" s="6">
        <v>-40374.999999999993</v>
      </c>
      <c r="Q25" s="6">
        <v>40374.999999999993</v>
      </c>
      <c r="R25" s="6">
        <v>163999.99999999971</v>
      </c>
      <c r="S25" s="6">
        <v>-163999.99999999971</v>
      </c>
      <c r="T25" s="6">
        <v>0</v>
      </c>
      <c r="U25" s="6">
        <v>0</v>
      </c>
      <c r="V25" s="6">
        <v>0</v>
      </c>
      <c r="W25" s="6">
        <v>163999.99999999971</v>
      </c>
      <c r="X25" s="6">
        <v>0</v>
      </c>
      <c r="Y25" s="6">
        <v>0</v>
      </c>
      <c r="Z25" s="6">
        <v>123624.99999999971</v>
      </c>
    </row>
    <row r="26" spans="1:26" x14ac:dyDescent="0.25">
      <c r="A26" s="24">
        <v>40849</v>
      </c>
      <c r="B26" s="6">
        <v>5249.9999999999773</v>
      </c>
      <c r="C26" s="6">
        <v>-5249.9999999999773</v>
      </c>
      <c r="D26" s="6">
        <v>0</v>
      </c>
      <c r="E26" s="6">
        <v>0</v>
      </c>
      <c r="F26" s="6">
        <v>0</v>
      </c>
      <c r="G26" s="6">
        <v>5249.9999999999773</v>
      </c>
      <c r="H26" s="6">
        <v>-5249.9999999999773</v>
      </c>
      <c r="I26" s="6">
        <v>0</v>
      </c>
      <c r="J26" s="6">
        <v>13499.999999999902</v>
      </c>
      <c r="K26" s="6">
        <v>-13499.999999999902</v>
      </c>
      <c r="L26" s="6">
        <v>13499.999999999902</v>
      </c>
      <c r="M26" s="6">
        <v>0</v>
      </c>
      <c r="N26" s="6">
        <v>0</v>
      </c>
      <c r="O26" s="6">
        <v>0</v>
      </c>
      <c r="P26" s="6">
        <v>13499.999999999902</v>
      </c>
      <c r="Q26" s="6">
        <v>-13499.999999999902</v>
      </c>
      <c r="R26" s="6">
        <v>-29900.00000000048</v>
      </c>
      <c r="S26" s="6">
        <v>29900.00000000048</v>
      </c>
      <c r="T26" s="6">
        <v>0</v>
      </c>
      <c r="U26" s="6">
        <v>0</v>
      </c>
      <c r="V26" s="6">
        <v>0</v>
      </c>
      <c r="W26" s="6">
        <v>-29899.999999999593</v>
      </c>
      <c r="X26" s="6">
        <v>0</v>
      </c>
      <c r="Y26" s="6">
        <v>0</v>
      </c>
      <c r="Z26" s="6">
        <v>-16399.999999999691</v>
      </c>
    </row>
    <row r="27" spans="1:26" x14ac:dyDescent="0.25">
      <c r="A27" s="24">
        <v>40850</v>
      </c>
      <c r="B27" s="6">
        <v>-2874.9999999999609</v>
      </c>
      <c r="C27" s="6">
        <v>2874.9999999999609</v>
      </c>
      <c r="D27" s="6">
        <v>0</v>
      </c>
      <c r="E27" s="6">
        <v>0</v>
      </c>
      <c r="F27" s="6">
        <v>0</v>
      </c>
      <c r="G27" s="6">
        <v>-2874.9999999999609</v>
      </c>
      <c r="H27" s="6">
        <v>2874.9999999999609</v>
      </c>
      <c r="I27" s="6">
        <v>0</v>
      </c>
      <c r="J27" s="6">
        <v>-2374.9999999997385</v>
      </c>
      <c r="K27" s="6">
        <v>2374.9999999997385</v>
      </c>
      <c r="L27" s="6">
        <v>-2374.9999999997385</v>
      </c>
      <c r="M27" s="6">
        <v>0</v>
      </c>
      <c r="N27" s="6">
        <v>0</v>
      </c>
      <c r="O27" s="6">
        <v>0</v>
      </c>
      <c r="P27" s="6">
        <v>-2375.0000000000159</v>
      </c>
      <c r="Q27" s="6">
        <v>2375.0000000000159</v>
      </c>
      <c r="R27" s="6">
        <v>-24699.99999999928</v>
      </c>
      <c r="S27" s="6">
        <v>24699.99999999928</v>
      </c>
      <c r="T27" s="6">
        <v>0</v>
      </c>
      <c r="U27" s="6">
        <v>0</v>
      </c>
      <c r="V27" s="6">
        <v>0</v>
      </c>
      <c r="W27" s="6">
        <v>-24700.000000000167</v>
      </c>
      <c r="X27" s="6">
        <v>0</v>
      </c>
      <c r="Y27" s="6">
        <v>0</v>
      </c>
      <c r="Z27" s="6">
        <v>-27074.999999999905</v>
      </c>
    </row>
    <row r="28" spans="1:26" x14ac:dyDescent="0.25">
      <c r="A28" s="24">
        <v>40851</v>
      </c>
      <c r="B28" s="6">
        <v>1125.0000000000148</v>
      </c>
      <c r="C28" s="6">
        <v>-1125.0000000000148</v>
      </c>
      <c r="D28" s="6">
        <v>0</v>
      </c>
      <c r="E28" s="6">
        <v>0</v>
      </c>
      <c r="F28" s="6">
        <v>0</v>
      </c>
      <c r="G28" s="6">
        <v>1125.0000000000148</v>
      </c>
      <c r="H28" s="6">
        <v>-1125.0000000000148</v>
      </c>
      <c r="I28" s="6">
        <v>0</v>
      </c>
      <c r="J28" s="6">
        <v>-4500.0000000000591</v>
      </c>
      <c r="K28" s="6">
        <v>4500.0000000000591</v>
      </c>
      <c r="L28" s="6">
        <v>-4500.0000000000591</v>
      </c>
      <c r="M28" s="6">
        <v>0</v>
      </c>
      <c r="N28" s="6">
        <v>0</v>
      </c>
      <c r="O28" s="6">
        <v>0</v>
      </c>
      <c r="P28" s="6">
        <v>-4500.0000000000591</v>
      </c>
      <c r="Q28" s="6">
        <v>4500.0000000000591</v>
      </c>
      <c r="R28" s="6">
        <v>42099.999999999585</v>
      </c>
      <c r="S28" s="6">
        <v>-42099.999999999585</v>
      </c>
      <c r="T28" s="6">
        <v>0</v>
      </c>
      <c r="U28" s="6">
        <v>0</v>
      </c>
      <c r="V28" s="6">
        <v>0</v>
      </c>
      <c r="W28" s="6">
        <v>42099.999999999585</v>
      </c>
      <c r="X28" s="6">
        <v>0</v>
      </c>
      <c r="Y28" s="6">
        <v>0</v>
      </c>
      <c r="Z28" s="6">
        <v>37599.999999999527</v>
      </c>
    </row>
    <row r="29" spans="1:26" x14ac:dyDescent="0.25">
      <c r="A29" s="24">
        <v>40854</v>
      </c>
      <c r="B29" s="6">
        <v>-2250.0000000000296</v>
      </c>
      <c r="C29" s="6">
        <v>2250.0000000000296</v>
      </c>
      <c r="D29" s="6">
        <v>0</v>
      </c>
      <c r="E29" s="6">
        <v>0</v>
      </c>
      <c r="F29" s="6">
        <v>0</v>
      </c>
      <c r="G29" s="6">
        <v>-2250.0000000000296</v>
      </c>
      <c r="H29" s="6">
        <v>2250.0000000000296</v>
      </c>
      <c r="I29" s="6">
        <v>-98250</v>
      </c>
      <c r="J29" s="6">
        <v>4124.9999999998236</v>
      </c>
      <c r="K29" s="6">
        <v>-4124.9999999998236</v>
      </c>
      <c r="L29" s="6">
        <v>4124.9999999998236</v>
      </c>
      <c r="M29" s="6">
        <v>0</v>
      </c>
      <c r="N29" s="6">
        <v>0</v>
      </c>
      <c r="O29" s="6">
        <v>0</v>
      </c>
      <c r="P29" s="6">
        <v>4125.000000000101</v>
      </c>
      <c r="Q29" s="6">
        <v>-4125.000000000101</v>
      </c>
      <c r="R29" s="6">
        <v>-44900.00000000016</v>
      </c>
      <c r="S29" s="6">
        <v>44900.00000000016</v>
      </c>
      <c r="T29" s="6">
        <v>0</v>
      </c>
      <c r="U29" s="6">
        <v>0</v>
      </c>
      <c r="V29" s="6">
        <v>0</v>
      </c>
      <c r="W29" s="6">
        <v>-44900.00000000016</v>
      </c>
      <c r="X29" s="6">
        <v>0</v>
      </c>
      <c r="Y29" s="6">
        <v>0</v>
      </c>
      <c r="Z29" s="6">
        <v>-139025.00000000035</v>
      </c>
    </row>
    <row r="30" spans="1:26" x14ac:dyDescent="0.25">
      <c r="A30" s="24">
        <v>40855</v>
      </c>
      <c r="B30" s="6">
        <v>-624.99999999993122</v>
      </c>
      <c r="C30" s="6">
        <v>624.99999999993122</v>
      </c>
      <c r="D30" s="6">
        <v>0</v>
      </c>
      <c r="E30" s="6">
        <v>0</v>
      </c>
      <c r="F30" s="6">
        <v>0</v>
      </c>
      <c r="G30" s="6">
        <v>-625.00000000006992</v>
      </c>
      <c r="H30" s="6">
        <v>625.00000000006992</v>
      </c>
      <c r="I30" s="6">
        <v>-625.00000000006992</v>
      </c>
      <c r="J30" s="6">
        <v>7875.0000000002428</v>
      </c>
      <c r="K30" s="6">
        <v>-7875.0000000002428</v>
      </c>
      <c r="L30" s="6">
        <v>7875.0000000002428</v>
      </c>
      <c r="M30" s="6">
        <v>0</v>
      </c>
      <c r="N30" s="6">
        <v>0</v>
      </c>
      <c r="O30" s="6">
        <v>0</v>
      </c>
      <c r="P30" s="6">
        <v>7874.9999999999654</v>
      </c>
      <c r="Q30" s="6">
        <v>-7874.9999999999654</v>
      </c>
      <c r="R30" s="6">
        <v>-5300.0000000000828</v>
      </c>
      <c r="S30" s="6">
        <v>5300.0000000000828</v>
      </c>
      <c r="T30" s="6">
        <v>0</v>
      </c>
      <c r="U30" s="6">
        <v>0</v>
      </c>
      <c r="V30" s="6">
        <v>0</v>
      </c>
      <c r="W30" s="6">
        <v>-5300.0000000000828</v>
      </c>
      <c r="X30" s="6">
        <v>2520500.0000000009</v>
      </c>
      <c r="Y30" s="6">
        <v>0</v>
      </c>
      <c r="Z30" s="6">
        <v>2522450.0000000009</v>
      </c>
    </row>
    <row r="31" spans="1:26" x14ac:dyDescent="0.25">
      <c r="A31" s="24">
        <v>40856</v>
      </c>
      <c r="B31" s="6">
        <v>-10000.000000000009</v>
      </c>
      <c r="C31" s="6">
        <v>10000.000000000009</v>
      </c>
      <c r="D31" s="6">
        <v>0</v>
      </c>
      <c r="E31" s="6">
        <v>0</v>
      </c>
      <c r="F31" s="6">
        <v>0</v>
      </c>
      <c r="G31" s="6">
        <v>-10000.000000000009</v>
      </c>
      <c r="H31" s="6">
        <v>10000.000000000009</v>
      </c>
      <c r="I31" s="6">
        <v>-10000.000000000009</v>
      </c>
      <c r="J31" s="6">
        <v>-38375.000000000211</v>
      </c>
      <c r="K31" s="6">
        <v>38375.000000000211</v>
      </c>
      <c r="L31" s="6">
        <v>-38375.000000000211</v>
      </c>
      <c r="M31" s="6">
        <v>0</v>
      </c>
      <c r="N31" s="6">
        <v>0</v>
      </c>
      <c r="O31" s="6">
        <v>0</v>
      </c>
      <c r="P31" s="6">
        <v>-38374.999999999935</v>
      </c>
      <c r="Q31" s="6">
        <v>38374.999999999935</v>
      </c>
      <c r="R31" s="6">
        <v>146200.00000000032</v>
      </c>
      <c r="S31" s="6">
        <v>-146200.00000000032</v>
      </c>
      <c r="T31" s="6">
        <v>0</v>
      </c>
      <c r="U31" s="6">
        <v>0</v>
      </c>
      <c r="V31" s="6">
        <v>0</v>
      </c>
      <c r="W31" s="6">
        <v>146200.00000000032</v>
      </c>
      <c r="X31" s="6">
        <v>-146200.00000000032</v>
      </c>
      <c r="Y31" s="6">
        <v>0</v>
      </c>
      <c r="Z31" s="6">
        <v>-48375.000000000204</v>
      </c>
    </row>
    <row r="32" spans="1:26" x14ac:dyDescent="0.25">
      <c r="A32" s="24">
        <v>40857</v>
      </c>
      <c r="B32" s="6">
        <v>4249.9999999999482</v>
      </c>
      <c r="C32" s="6">
        <v>-4249.9999999999482</v>
      </c>
      <c r="D32" s="6">
        <v>0</v>
      </c>
      <c r="E32" s="6">
        <v>0</v>
      </c>
      <c r="F32" s="6">
        <v>0</v>
      </c>
      <c r="G32" s="6">
        <v>4250.0000000000873</v>
      </c>
      <c r="H32" s="6">
        <v>-4250.0000000000873</v>
      </c>
      <c r="I32" s="6">
        <v>4250.0000000000873</v>
      </c>
      <c r="J32" s="6">
        <v>6875.0000000000755</v>
      </c>
      <c r="K32" s="6">
        <v>-6875.0000000000755</v>
      </c>
      <c r="L32" s="6">
        <v>6875.0000000000755</v>
      </c>
      <c r="M32" s="6">
        <v>0</v>
      </c>
      <c r="N32" s="6">
        <v>0</v>
      </c>
      <c r="O32" s="6">
        <v>0</v>
      </c>
      <c r="P32" s="6">
        <v>6874.9999999997981</v>
      </c>
      <c r="Q32" s="6">
        <v>-6874.9999999997981</v>
      </c>
      <c r="R32" s="6">
        <v>-39799.999999999614</v>
      </c>
      <c r="S32" s="6">
        <v>39799.999999999614</v>
      </c>
      <c r="T32" s="6">
        <v>0</v>
      </c>
      <c r="U32" s="6">
        <v>0</v>
      </c>
      <c r="V32" s="6">
        <v>0</v>
      </c>
      <c r="W32" s="6">
        <v>-39799.999999999614</v>
      </c>
      <c r="X32" s="6">
        <v>39799.999999999614</v>
      </c>
      <c r="Y32" s="6">
        <v>0</v>
      </c>
      <c r="Z32" s="6">
        <v>11125.000000000167</v>
      </c>
    </row>
    <row r="33" spans="1:26" x14ac:dyDescent="0.25">
      <c r="A33" s="24">
        <v>40858</v>
      </c>
      <c r="B33" s="6">
        <v>4374.9999999999345</v>
      </c>
      <c r="C33" s="6">
        <v>-4374.9999999999345</v>
      </c>
      <c r="D33" s="6">
        <v>0</v>
      </c>
      <c r="E33" s="6">
        <v>0</v>
      </c>
      <c r="F33" s="6">
        <v>0</v>
      </c>
      <c r="G33" s="6">
        <v>4374.9999999999345</v>
      </c>
      <c r="H33" s="6">
        <v>-4374.9999999999345</v>
      </c>
      <c r="I33" s="6">
        <v>4374.9999999999345</v>
      </c>
      <c r="J33" s="6">
        <v>14125.000000000109</v>
      </c>
      <c r="K33" s="6">
        <v>-14125.000000000109</v>
      </c>
      <c r="L33" s="6">
        <v>14125.000000000109</v>
      </c>
      <c r="M33" s="6">
        <v>0</v>
      </c>
      <c r="N33" s="6">
        <v>0</v>
      </c>
      <c r="O33" s="6">
        <v>0</v>
      </c>
      <c r="P33" s="6">
        <v>14125.000000000109</v>
      </c>
      <c r="Q33" s="6">
        <v>-14125.000000000109</v>
      </c>
      <c r="R33" s="6">
        <v>-46000.000000000262</v>
      </c>
      <c r="S33" s="6">
        <v>46000.000000000262</v>
      </c>
      <c r="T33" s="6">
        <v>0</v>
      </c>
      <c r="U33" s="6">
        <v>0</v>
      </c>
      <c r="V33" s="6">
        <v>0</v>
      </c>
      <c r="W33" s="6">
        <v>-46000.000000000262</v>
      </c>
      <c r="X33" s="6">
        <v>46000.000000000262</v>
      </c>
      <c r="Y33" s="6">
        <v>-2336900</v>
      </c>
      <c r="Z33" s="6">
        <v>-2318400</v>
      </c>
    </row>
    <row r="34" spans="1:26" x14ac:dyDescent="0.25">
      <c r="A34" s="24">
        <v>40861</v>
      </c>
      <c r="B34" s="6">
        <v>0</v>
      </c>
      <c r="C34" s="6">
        <v>0</v>
      </c>
      <c r="D34" s="6">
        <v>-19400.000000000084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-5750.0000000001992</v>
      </c>
      <c r="K34" s="6">
        <v>5750.0000000001992</v>
      </c>
      <c r="L34" s="6">
        <v>-5750.0000000001992</v>
      </c>
      <c r="M34" s="6">
        <v>0</v>
      </c>
      <c r="N34" s="6">
        <v>0</v>
      </c>
      <c r="O34" s="6">
        <v>0</v>
      </c>
      <c r="P34" s="6">
        <v>-5749.9999999999218</v>
      </c>
      <c r="Q34" s="6">
        <v>5749.9999999999218</v>
      </c>
      <c r="R34" s="6">
        <v>26899.99999999948</v>
      </c>
      <c r="S34" s="6">
        <v>-26899.99999999948</v>
      </c>
      <c r="T34" s="6">
        <v>0</v>
      </c>
      <c r="U34" s="6">
        <v>0</v>
      </c>
      <c r="V34" s="6">
        <v>0</v>
      </c>
      <c r="W34" s="6">
        <v>26900.000000000367</v>
      </c>
      <c r="X34" s="6">
        <v>-26900.000000000367</v>
      </c>
      <c r="Y34" s="6">
        <v>26900.000000000367</v>
      </c>
      <c r="Z34" s="6">
        <v>1750.0000000000837</v>
      </c>
    </row>
    <row r="35" spans="1:26" x14ac:dyDescent="0.25">
      <c r="A35" s="25" t="s">
        <v>52</v>
      </c>
      <c r="B35" s="6">
        <v>-5000.0000000000073</v>
      </c>
      <c r="C35" s="6">
        <v>81125.000000000087</v>
      </c>
      <c r="D35" s="6">
        <v>-19400.000000000084</v>
      </c>
      <c r="E35" s="6">
        <v>12588.350729160135</v>
      </c>
      <c r="F35" s="6">
        <v>63536.649270839946</v>
      </c>
      <c r="G35" s="6">
        <v>-3999.9999999999782</v>
      </c>
      <c r="H35" s="6">
        <v>80125.000000000058</v>
      </c>
      <c r="I35" s="6">
        <v>-100250.00000000006</v>
      </c>
      <c r="J35" s="6">
        <v>-98499.999999999971</v>
      </c>
      <c r="K35" s="6">
        <v>115125.00000000009</v>
      </c>
      <c r="L35" s="6">
        <v>-60624.999999999971</v>
      </c>
      <c r="M35" s="6">
        <v>-79187.511682512559</v>
      </c>
      <c r="N35" s="6">
        <v>95812.511682512675</v>
      </c>
      <c r="O35" s="6">
        <v>-41312.511682512573</v>
      </c>
      <c r="P35" s="6">
        <v>-97499.999999999811</v>
      </c>
      <c r="Q35" s="6">
        <v>114124.9999999999</v>
      </c>
      <c r="R35" s="6">
        <v>-1434000</v>
      </c>
      <c r="S35" s="6">
        <v>2434000.0000000014</v>
      </c>
      <c r="T35" s="6">
        <v>-1522998.2524671406</v>
      </c>
      <c r="U35" s="6">
        <v>2522998.2524671415</v>
      </c>
      <c r="V35" s="6">
        <v>-2399798.2524671406</v>
      </c>
      <c r="W35" s="6">
        <v>-1433199.9999999993</v>
      </c>
      <c r="X35" s="6">
        <v>2433200</v>
      </c>
      <c r="Y35" s="6">
        <v>-2309999.9999999995</v>
      </c>
      <c r="Z35" s="6">
        <v>-1653135.7641496491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J387"/>
  <sheetViews>
    <sheetView topLeftCell="A219" workbookViewId="0">
      <selection activeCell="J224" sqref="J224"/>
    </sheetView>
  </sheetViews>
  <sheetFormatPr defaultRowHeight="15" x14ac:dyDescent="0.25"/>
  <cols>
    <col min="2" max="2" width="14.7109375" customWidth="1"/>
    <col min="3" max="3" width="18.28515625" bestFit="1" customWidth="1"/>
    <col min="4" max="4" width="18.28515625" style="8" customWidth="1"/>
    <col min="5" max="5" width="7.7109375" bestFit="1" customWidth="1"/>
    <col min="6" max="6" width="7.7109375" style="37" customWidth="1"/>
    <col min="7" max="8" width="7.7109375" style="33" customWidth="1"/>
    <col min="9" max="9" width="15.42578125" bestFit="1" customWidth="1"/>
    <col min="10" max="11" width="9.140625" style="30"/>
    <col min="12" max="12" width="13.7109375" bestFit="1" customWidth="1"/>
    <col min="13" max="15" width="41.5703125" bestFit="1" customWidth="1"/>
    <col min="16" max="18" width="42.28515625" bestFit="1" customWidth="1"/>
    <col min="19" max="20" width="41.5703125" bestFit="1" customWidth="1"/>
    <col min="21" max="23" width="40.28515625" bestFit="1" customWidth="1"/>
    <col min="24" max="25" width="40.85546875" bestFit="1" customWidth="1"/>
    <col min="26" max="28" width="40.28515625" bestFit="1" customWidth="1"/>
    <col min="29" max="30" width="40.7109375" bestFit="1" customWidth="1"/>
    <col min="31" max="33" width="41.28515625" bestFit="1" customWidth="1"/>
    <col min="34" max="36" width="40.7109375" bestFit="1" customWidth="1"/>
  </cols>
  <sheetData>
    <row r="6" spans="2:36" x14ac:dyDescent="0.25">
      <c r="E6" s="2"/>
      <c r="F6" s="39"/>
      <c r="G6" s="34"/>
      <c r="H6" s="34"/>
      <c r="I6" s="2"/>
      <c r="J6" s="28"/>
      <c r="K6" s="28"/>
      <c r="N6">
        <f>HLOOKUP(M$7&amp;M$8,H15:K45,4,FALSE)</f>
        <v>1.3317949771881099</v>
      </c>
    </row>
    <row r="7" spans="2:36" x14ac:dyDescent="0.25">
      <c r="E7" s="3"/>
      <c r="F7" s="41"/>
      <c r="G7" s="35"/>
      <c r="H7" s="35"/>
      <c r="I7" s="1"/>
      <c r="J7" s="27"/>
      <c r="K7" s="27"/>
      <c r="L7" t="s">
        <v>74</v>
      </c>
      <c r="M7" t="str">
        <f>MID(M12,4,3)</f>
        <v>EUR</v>
      </c>
      <c r="N7" s="30" t="str">
        <f t="shared" ref="N7:AJ7" si="0">MID(N12,4,3)</f>
        <v>EUR</v>
      </c>
      <c r="O7" s="30" t="str">
        <f t="shared" si="0"/>
        <v>EUR</v>
      </c>
      <c r="P7" s="30" t="str">
        <f t="shared" si="0"/>
        <v>USD</v>
      </c>
      <c r="Q7" s="30" t="str">
        <f t="shared" si="0"/>
        <v>USD</v>
      </c>
      <c r="R7" s="30" t="str">
        <f t="shared" si="0"/>
        <v>USD</v>
      </c>
      <c r="S7" s="30" t="str">
        <f t="shared" si="0"/>
        <v>EUR</v>
      </c>
      <c r="T7" s="30" t="str">
        <f t="shared" si="0"/>
        <v>EUR</v>
      </c>
      <c r="U7" s="30" t="str">
        <f t="shared" si="0"/>
        <v>EUR</v>
      </c>
      <c r="V7" s="30" t="str">
        <f t="shared" si="0"/>
        <v>EUR</v>
      </c>
      <c r="W7" s="30" t="str">
        <f t="shared" si="0"/>
        <v>EUR</v>
      </c>
      <c r="X7" s="30" t="str">
        <f t="shared" si="0"/>
        <v>USD</v>
      </c>
      <c r="Y7" s="30" t="str">
        <f t="shared" si="0"/>
        <v>USD</v>
      </c>
      <c r="Z7" s="30" t="str">
        <f t="shared" si="0"/>
        <v>EUR</v>
      </c>
      <c r="AA7" s="30" t="str">
        <f t="shared" si="0"/>
        <v>EUR</v>
      </c>
      <c r="AB7" s="30" t="str">
        <f t="shared" si="0"/>
        <v>EUR</v>
      </c>
      <c r="AC7" s="30" t="str">
        <f t="shared" si="0"/>
        <v>EUR</v>
      </c>
      <c r="AD7" s="30" t="str">
        <f t="shared" si="0"/>
        <v>EUR</v>
      </c>
      <c r="AE7" s="30" t="str">
        <f t="shared" si="0"/>
        <v>USD</v>
      </c>
      <c r="AF7" s="30" t="str">
        <f t="shared" si="0"/>
        <v>USD</v>
      </c>
      <c r="AG7" s="30" t="str">
        <f t="shared" si="0"/>
        <v>USD</v>
      </c>
      <c r="AH7" s="30" t="str">
        <f t="shared" si="0"/>
        <v>EUR</v>
      </c>
      <c r="AI7" s="30" t="str">
        <f t="shared" si="0"/>
        <v>EUR</v>
      </c>
      <c r="AJ7" s="30" t="str">
        <f t="shared" si="0"/>
        <v>EUR</v>
      </c>
    </row>
    <row r="8" spans="2:36" x14ac:dyDescent="0.25">
      <c r="E8" s="3"/>
      <c r="F8" s="41"/>
      <c r="G8" s="35"/>
      <c r="H8" s="35"/>
      <c r="I8" s="31">
        <v>2687.4883174872998</v>
      </c>
      <c r="J8" s="27"/>
      <c r="K8" s="27"/>
      <c r="L8" t="s">
        <v>75</v>
      </c>
      <c r="M8" s="6" t="str">
        <f>LEFT(M12,3)</f>
        <v>USD</v>
      </c>
      <c r="N8" s="6" t="str">
        <f t="shared" ref="N8:AJ8" si="1">LEFT(N12,3)</f>
        <v>USD</v>
      </c>
      <c r="O8" s="6" t="str">
        <f t="shared" si="1"/>
        <v>USD</v>
      </c>
      <c r="P8" s="6" t="str">
        <f t="shared" si="1"/>
        <v>NOK</v>
      </c>
      <c r="Q8" s="6" t="str">
        <f t="shared" si="1"/>
        <v>NOK</v>
      </c>
      <c r="R8" s="6" t="str">
        <f t="shared" si="1"/>
        <v>NOK</v>
      </c>
      <c r="S8" s="6" t="str">
        <f t="shared" si="1"/>
        <v>GBP</v>
      </c>
      <c r="T8" s="6" t="str">
        <f t="shared" si="1"/>
        <v>GBP</v>
      </c>
      <c r="U8" s="6" t="str">
        <f t="shared" si="1"/>
        <v>USD</v>
      </c>
      <c r="V8" s="6" t="str">
        <f t="shared" si="1"/>
        <v>USD</v>
      </c>
      <c r="W8" s="6" t="str">
        <f t="shared" si="1"/>
        <v>USD</v>
      </c>
      <c r="X8" s="6" t="str">
        <f t="shared" si="1"/>
        <v>NOK</v>
      </c>
      <c r="Y8" s="6" t="str">
        <f t="shared" si="1"/>
        <v>NOK</v>
      </c>
      <c r="Z8" s="6" t="str">
        <f t="shared" si="1"/>
        <v>GBP</v>
      </c>
      <c r="AA8" s="6" t="str">
        <f t="shared" si="1"/>
        <v>GBP</v>
      </c>
      <c r="AB8" s="6" t="str">
        <f t="shared" si="1"/>
        <v>GBP</v>
      </c>
      <c r="AC8" s="6" t="str">
        <f t="shared" si="1"/>
        <v>USD</v>
      </c>
      <c r="AD8" s="6" t="str">
        <f t="shared" si="1"/>
        <v>USD</v>
      </c>
      <c r="AE8" s="6" t="str">
        <f t="shared" si="1"/>
        <v>NOK</v>
      </c>
      <c r="AF8" s="6" t="str">
        <f t="shared" si="1"/>
        <v>NOK</v>
      </c>
      <c r="AG8" s="6" t="str">
        <f t="shared" si="1"/>
        <v>NOK</v>
      </c>
      <c r="AH8" s="6" t="str">
        <f t="shared" si="1"/>
        <v>GBP</v>
      </c>
      <c r="AI8" s="6" t="str">
        <f t="shared" si="1"/>
        <v>GBP</v>
      </c>
      <c r="AJ8" s="6" t="str">
        <f t="shared" si="1"/>
        <v>GBP</v>
      </c>
    </row>
    <row r="9" spans="2:36" x14ac:dyDescent="0.25">
      <c r="E9" s="3"/>
      <c r="F9" s="41"/>
      <c r="G9" s="35"/>
      <c r="H9" s="35"/>
      <c r="I9" s="1"/>
      <c r="J9" s="27"/>
      <c r="K9" s="27"/>
      <c r="L9" t="s">
        <v>49</v>
      </c>
      <c r="M9">
        <v>1250000</v>
      </c>
      <c r="N9">
        <v>-1250000</v>
      </c>
      <c r="O9">
        <v>1250000</v>
      </c>
      <c r="P9">
        <v>1000000</v>
      </c>
      <c r="Q9">
        <v>-1000000</v>
      </c>
      <c r="R9">
        <v>1000000</v>
      </c>
      <c r="S9">
        <v>1250000</v>
      </c>
      <c r="T9">
        <v>-1250000</v>
      </c>
      <c r="U9">
        <v>1250000</v>
      </c>
      <c r="V9">
        <v>-1250000</v>
      </c>
      <c r="W9">
        <v>1250000</v>
      </c>
      <c r="X9">
        <v>1000000</v>
      </c>
      <c r="Y9">
        <v>-1000000</v>
      </c>
      <c r="Z9">
        <v>1250000</v>
      </c>
      <c r="AA9">
        <v>-1250000</v>
      </c>
      <c r="AB9">
        <v>1000000</v>
      </c>
      <c r="AC9">
        <v>1250000</v>
      </c>
      <c r="AD9">
        <v>-1250000</v>
      </c>
      <c r="AE9">
        <v>1000000</v>
      </c>
      <c r="AF9">
        <v>-1000000</v>
      </c>
      <c r="AG9">
        <v>1000000</v>
      </c>
      <c r="AH9">
        <v>1250000</v>
      </c>
      <c r="AI9">
        <v>-1250000</v>
      </c>
      <c r="AJ9">
        <v>1250000</v>
      </c>
    </row>
    <row r="10" spans="2:36" x14ac:dyDescent="0.25">
      <c r="E10" s="6">
        <f>(E20-M10)*M9</f>
        <v>-139999.99999999985</v>
      </c>
      <c r="F10" s="6"/>
      <c r="G10" s="6"/>
      <c r="H10" s="6"/>
      <c r="I10" s="1"/>
      <c r="J10" s="27"/>
      <c r="K10" s="27"/>
      <c r="L10" t="s">
        <v>37</v>
      </c>
      <c r="M10">
        <v>1.4443999999999999</v>
      </c>
      <c r="N10">
        <v>1.4577</v>
      </c>
      <c r="O10">
        <v>1.4140999999999999</v>
      </c>
      <c r="P10">
        <v>7.1231999999999998</v>
      </c>
      <c r="Q10">
        <v>8.1232000000000006</v>
      </c>
      <c r="R10">
        <v>8</v>
      </c>
      <c r="S10">
        <v>0.86229999999999996</v>
      </c>
      <c r="T10">
        <v>0.92320000000000002</v>
      </c>
      <c r="U10">
        <v>1.4443999999999999</v>
      </c>
      <c r="V10">
        <v>1.4577</v>
      </c>
      <c r="W10">
        <v>1.4140999999999999</v>
      </c>
      <c r="X10">
        <v>7.1231999999999998</v>
      </c>
      <c r="Y10">
        <v>8.1232000000000006</v>
      </c>
      <c r="Z10">
        <v>0.86229999999999996</v>
      </c>
      <c r="AA10">
        <v>0.92320000000000002</v>
      </c>
      <c r="AB10">
        <v>0.87770000000000004</v>
      </c>
      <c r="AC10">
        <v>1.4443999999999999</v>
      </c>
      <c r="AD10">
        <v>1.4577</v>
      </c>
      <c r="AE10">
        <v>7.1231999999999998</v>
      </c>
      <c r="AF10">
        <v>8.1232000000000006</v>
      </c>
      <c r="AG10">
        <v>8</v>
      </c>
      <c r="AH10">
        <v>0.86229999999999996</v>
      </c>
      <c r="AI10">
        <v>0.92320000000000002</v>
      </c>
      <c r="AJ10">
        <v>0.93930000000000002</v>
      </c>
    </row>
    <row r="11" spans="2:36" x14ac:dyDescent="0.25">
      <c r="E11" s="3"/>
      <c r="F11" s="41"/>
      <c r="G11" s="35"/>
      <c r="H11" s="35"/>
      <c r="I11" s="1"/>
      <c r="J11" s="27"/>
      <c r="K11" s="27"/>
      <c r="L11" s="2" t="s">
        <v>36</v>
      </c>
      <c r="M11" s="3">
        <v>40819</v>
      </c>
      <c r="N11" s="3">
        <v>40827</v>
      </c>
      <c r="O11" s="3">
        <v>40833</v>
      </c>
      <c r="P11" s="3">
        <v>40819</v>
      </c>
      <c r="Q11" s="3">
        <v>40827</v>
      </c>
      <c r="R11" s="3">
        <v>40833</v>
      </c>
      <c r="S11" s="3">
        <v>40819</v>
      </c>
      <c r="T11" s="3">
        <v>40833</v>
      </c>
      <c r="U11" s="3">
        <v>40819</v>
      </c>
      <c r="V11" s="3">
        <v>40827</v>
      </c>
      <c r="W11" s="3">
        <v>40833</v>
      </c>
      <c r="X11" s="3">
        <v>40819</v>
      </c>
      <c r="Y11" s="3">
        <v>40827</v>
      </c>
      <c r="Z11" s="3">
        <v>40819</v>
      </c>
      <c r="AA11" s="3">
        <v>40833</v>
      </c>
      <c r="AB11" s="3">
        <v>40861</v>
      </c>
      <c r="AC11" s="3">
        <v>40819</v>
      </c>
      <c r="AD11" s="3">
        <v>40827</v>
      </c>
      <c r="AE11" s="3">
        <v>40819</v>
      </c>
      <c r="AF11" s="3">
        <v>40855</v>
      </c>
      <c r="AG11" s="3">
        <v>40858</v>
      </c>
      <c r="AH11" s="3">
        <v>40819</v>
      </c>
      <c r="AI11" s="3">
        <v>40833</v>
      </c>
      <c r="AJ11" s="3">
        <v>40854</v>
      </c>
    </row>
    <row r="12" spans="2:36" x14ac:dyDescent="0.25">
      <c r="E12" s="3"/>
      <c r="F12" s="41"/>
      <c r="G12" s="35"/>
      <c r="H12" s="35"/>
      <c r="I12" s="1"/>
      <c r="J12" s="27"/>
      <c r="K12" s="27"/>
      <c r="L12" s="2" t="s">
        <v>1</v>
      </c>
      <c r="M12" s="1" t="s">
        <v>3</v>
      </c>
      <c r="N12" s="1" t="s">
        <v>3</v>
      </c>
      <c r="O12" s="1" t="s">
        <v>3</v>
      </c>
      <c r="P12" s="1" t="s">
        <v>7</v>
      </c>
      <c r="Q12" s="1" t="s">
        <v>7</v>
      </c>
      <c r="R12" s="1" t="s">
        <v>7</v>
      </c>
      <c r="S12" s="1" t="s">
        <v>11</v>
      </c>
      <c r="T12" s="1" t="s">
        <v>11</v>
      </c>
      <c r="U12" s="1" t="s">
        <v>14</v>
      </c>
      <c r="V12" s="1" t="s">
        <v>14</v>
      </c>
      <c r="W12" s="1" t="s">
        <v>14</v>
      </c>
      <c r="X12" s="1" t="s">
        <v>18</v>
      </c>
      <c r="Y12" s="1" t="s">
        <v>18</v>
      </c>
      <c r="Z12" s="1" t="s">
        <v>21</v>
      </c>
      <c r="AA12" s="1" t="s">
        <v>21</v>
      </c>
      <c r="AB12" s="1" t="s">
        <v>21</v>
      </c>
      <c r="AC12" s="1" t="s">
        <v>25</v>
      </c>
      <c r="AD12" s="1" t="s">
        <v>25</v>
      </c>
      <c r="AE12" s="1" t="s">
        <v>28</v>
      </c>
      <c r="AF12" s="1" t="s">
        <v>28</v>
      </c>
      <c r="AG12" s="1" t="s">
        <v>28</v>
      </c>
      <c r="AH12" s="1" t="s">
        <v>32</v>
      </c>
      <c r="AI12" s="1" t="s">
        <v>32</v>
      </c>
      <c r="AJ12" s="1" t="s">
        <v>32</v>
      </c>
    </row>
    <row r="13" spans="2:36" s="26" customFormat="1" x14ac:dyDescent="0.25">
      <c r="E13" s="13"/>
      <c r="F13" s="41"/>
      <c r="G13" s="35"/>
      <c r="H13" s="35"/>
      <c r="I13" s="11"/>
      <c r="J13" s="27"/>
      <c r="K13" s="27"/>
      <c r="L13" s="12" t="s">
        <v>73</v>
      </c>
      <c r="M13" s="29">
        <v>40833</v>
      </c>
      <c r="N13" s="29">
        <v>40833</v>
      </c>
      <c r="O13" s="29">
        <v>40833</v>
      </c>
      <c r="P13" s="29">
        <v>40833</v>
      </c>
      <c r="Q13" s="29">
        <v>40833</v>
      </c>
      <c r="R13" s="29">
        <v>40833</v>
      </c>
      <c r="S13" s="29">
        <v>40833</v>
      </c>
      <c r="T13" s="29">
        <v>40833</v>
      </c>
      <c r="U13" s="29">
        <v>40861</v>
      </c>
      <c r="V13" s="29">
        <v>40861</v>
      </c>
      <c r="W13" s="29">
        <v>40861</v>
      </c>
      <c r="X13" s="29">
        <v>40861</v>
      </c>
      <c r="Y13" s="29">
        <v>40861</v>
      </c>
      <c r="Z13" s="29">
        <v>40861</v>
      </c>
      <c r="AA13" s="29">
        <v>40861</v>
      </c>
      <c r="AB13" s="29">
        <v>40861</v>
      </c>
      <c r="AC13" s="29">
        <v>40987</v>
      </c>
      <c r="AD13" s="29">
        <v>40987</v>
      </c>
      <c r="AE13" s="29">
        <v>40987</v>
      </c>
      <c r="AF13" s="29">
        <v>40987</v>
      </c>
      <c r="AG13" s="29">
        <v>40987</v>
      </c>
      <c r="AH13" s="29">
        <v>40987</v>
      </c>
      <c r="AI13" s="29">
        <v>40987</v>
      </c>
      <c r="AJ13" s="29">
        <v>40987</v>
      </c>
    </row>
    <row r="14" spans="2:36" s="8" customFormat="1" x14ac:dyDescent="0.25">
      <c r="E14" s="5"/>
      <c r="F14" s="41"/>
      <c r="G14" s="35"/>
      <c r="H14" s="35"/>
      <c r="L14" s="4" t="s">
        <v>50</v>
      </c>
      <c r="M14" s="10" t="str">
        <f>MID(M12,4,3)&amp;LEFT(M12,3)&amp;MID(M12,7,10)</f>
        <v>EURUSD 17-Oct-11</v>
      </c>
      <c r="N14" s="10" t="str">
        <f t="shared" ref="N14:AJ14" si="2">MID(N12,4,3)&amp;LEFT(N12,3)&amp;MID(N12,7,10)</f>
        <v>EURUSD 17-Oct-11</v>
      </c>
      <c r="O14" s="10" t="str">
        <f t="shared" si="2"/>
        <v>EURUSD 17-Oct-11</v>
      </c>
      <c r="P14" s="10" t="str">
        <f t="shared" si="2"/>
        <v>USDNOK 17-Oct-11</v>
      </c>
      <c r="Q14" s="10" t="str">
        <f t="shared" si="2"/>
        <v>USDNOK 17-Oct-11</v>
      </c>
      <c r="R14" s="10" t="str">
        <f t="shared" si="2"/>
        <v>USDNOK 17-Oct-11</v>
      </c>
      <c r="S14" s="10" t="str">
        <f t="shared" si="2"/>
        <v>EURGBP 17-Oct-11</v>
      </c>
      <c r="T14" s="10" t="str">
        <f t="shared" si="2"/>
        <v>EURGBP 17-Oct-11</v>
      </c>
      <c r="U14" s="10" t="str">
        <f t="shared" si="2"/>
        <v>EURUSD 14-Nov-11</v>
      </c>
      <c r="V14" s="10" t="str">
        <f t="shared" si="2"/>
        <v>EURUSD 14-Nov-11</v>
      </c>
      <c r="W14" s="10" t="str">
        <f t="shared" si="2"/>
        <v>EURUSD 14-Nov-11</v>
      </c>
      <c r="X14" s="10" t="str">
        <f t="shared" si="2"/>
        <v>USDNOK 14-Nov-11</v>
      </c>
      <c r="Y14" s="10" t="str">
        <f t="shared" si="2"/>
        <v>USDNOK 14-Nov-11</v>
      </c>
      <c r="Z14" s="10" t="str">
        <f t="shared" si="2"/>
        <v>EURGBP 14-Nov-11</v>
      </c>
      <c r="AA14" s="10" t="str">
        <f t="shared" si="2"/>
        <v>EURGBP 14-Nov-11</v>
      </c>
      <c r="AB14" s="10" t="str">
        <f t="shared" si="2"/>
        <v>EURGBP 14-Nov-11</v>
      </c>
      <c r="AC14" s="10" t="str">
        <f t="shared" si="2"/>
        <v>EURUSD 19-Mar-12</v>
      </c>
      <c r="AD14" s="10" t="str">
        <f t="shared" si="2"/>
        <v>EURUSD 19-Mar-12</v>
      </c>
      <c r="AE14" s="10" t="str">
        <f t="shared" si="2"/>
        <v>USDNOK 19-Mar-12</v>
      </c>
      <c r="AF14" s="10" t="str">
        <f t="shared" si="2"/>
        <v>USDNOK 19-Mar-12</v>
      </c>
      <c r="AG14" s="10" t="str">
        <f t="shared" si="2"/>
        <v>USDNOK 19-Mar-12</v>
      </c>
      <c r="AH14" s="10" t="str">
        <f t="shared" si="2"/>
        <v>EURGBP 19-Mar-12</v>
      </c>
      <c r="AI14" s="10" t="str">
        <f t="shared" si="2"/>
        <v>EURGBP 19-Mar-12</v>
      </c>
      <c r="AJ14" s="10" t="str">
        <f t="shared" si="2"/>
        <v>EURGBP 19-Mar-12</v>
      </c>
    </row>
    <row r="15" spans="2:36" x14ac:dyDescent="0.25">
      <c r="B15" t="s">
        <v>72</v>
      </c>
      <c r="C15" t="s">
        <v>36</v>
      </c>
      <c r="D15" s="8" t="s">
        <v>38</v>
      </c>
      <c r="E15" s="3" t="s">
        <v>39</v>
      </c>
      <c r="F15" s="41"/>
      <c r="G15" s="6">
        <v>1</v>
      </c>
      <c r="H15" s="41" t="s">
        <v>79</v>
      </c>
      <c r="I15" s="1" t="s">
        <v>78</v>
      </c>
      <c r="J15" s="27" t="s">
        <v>76</v>
      </c>
      <c r="K15" s="27" t="s">
        <v>77</v>
      </c>
      <c r="L15" s="2" t="s">
        <v>2</v>
      </c>
      <c r="M15" s="1" t="s">
        <v>4</v>
      </c>
      <c r="N15" s="1" t="s">
        <v>5</v>
      </c>
      <c r="O15" s="1" t="s">
        <v>6</v>
      </c>
      <c r="P15" s="1" t="s">
        <v>8</v>
      </c>
      <c r="Q15" s="1" t="s">
        <v>9</v>
      </c>
      <c r="R15" s="1" t="s">
        <v>10</v>
      </c>
      <c r="S15" s="1" t="s">
        <v>12</v>
      </c>
      <c r="T15" s="1" t="s">
        <v>13</v>
      </c>
      <c r="U15" s="1" t="s">
        <v>15</v>
      </c>
      <c r="V15" s="1" t="s">
        <v>16</v>
      </c>
      <c r="W15" s="1" t="s">
        <v>17</v>
      </c>
      <c r="X15" s="1" t="s">
        <v>19</v>
      </c>
      <c r="Y15" s="1" t="s">
        <v>20</v>
      </c>
      <c r="Z15" s="1" t="s">
        <v>22</v>
      </c>
      <c r="AA15" s="1" t="s">
        <v>23</v>
      </c>
      <c r="AB15" s="1" t="s">
        <v>24</v>
      </c>
      <c r="AC15" s="1" t="s">
        <v>26</v>
      </c>
      <c r="AD15" s="1" t="s">
        <v>27</v>
      </c>
      <c r="AE15" s="1" t="s">
        <v>29</v>
      </c>
      <c r="AF15" s="1" t="s">
        <v>30</v>
      </c>
      <c r="AG15" s="1" t="s">
        <v>31</v>
      </c>
      <c r="AH15" s="1" t="s">
        <v>33</v>
      </c>
      <c r="AI15" s="1" t="s">
        <v>34</v>
      </c>
      <c r="AJ15" s="1" t="s">
        <v>35</v>
      </c>
    </row>
    <row r="16" spans="2:36" x14ac:dyDescent="0.25">
      <c r="B16" s="7" t="str">
        <f>C16&amp;D16</f>
        <v>40819EURGBP 14-Nov-11</v>
      </c>
      <c r="C16" s="7">
        <v>40819</v>
      </c>
      <c r="D16" s="8" t="s">
        <v>40</v>
      </c>
      <c r="E16" s="6">
        <v>0.86119999999999997</v>
      </c>
      <c r="F16" s="6"/>
      <c r="G16" s="6">
        <v>2</v>
      </c>
      <c r="H16" s="37">
        <v>0.859747045845078</v>
      </c>
      <c r="I16" s="36">
        <v>1.3323500156402599</v>
      </c>
      <c r="J16" s="32">
        <v>7.8182299324371396</v>
      </c>
      <c r="K16" s="33">
        <v>5.8680000305175799</v>
      </c>
      <c r="L16" s="9">
        <v>40819</v>
      </c>
      <c r="M16" s="36">
        <f>IF($L16=M$13+2,HLOOKUP(M$7&amp;M$8,$G$15:$K$45,$G16,FALSE)*M$9-VLOOKUP($L14&amp;M$14,$B$15:$E$261,4,FALSE)*M$9,IF(AND($L16&gt;=M$11,$L16&lt;=M$13),IF($L16=M$11,(VLOOKUP($L16&amp;M$14,$B$15:$E$261,4,FALSE)-M$10)*M$9,(VLOOKUP($L16&amp;M$14,$B$15:$E$261,4,FALSE)-VLOOKUP($L15&amp;M$14,$B$15:$E$261,4,FALSE))*M$9),0))</f>
        <v>-139999.99999999985</v>
      </c>
      <c r="N16" s="37">
        <f>IF($L16=N$13+2,HLOOKUP(N$7&amp;N$8,$G$15:$K$45,$G16,FALSE)*N$9-VLOOKUP($L14&amp;N$14,$B$15:$E$261,4,FALSE)*N$9,IF(AND($L16&gt;=N$11,$L16&lt;=N$13),IF($L16=N$11,(VLOOKUP($L16&amp;N$14,$B$15:$E$261,4,FALSE)-N$10)*N$9,(VLOOKUP($L16&amp;N$14,$B$15:$E$261,4,FALSE)-VLOOKUP($L15&amp;N$14,$B$15:$E$261,4,FALSE))*N$9),0))</f>
        <v>0</v>
      </c>
      <c r="O16" s="37">
        <f t="shared" ref="O16:AJ16" si="3">IF($L16=O$13+2,HLOOKUP(O$7&amp;O$8,$G$15:$K$45,$G16,FALSE)*O$9-VLOOKUP($L14&amp;O$14,$B$15:$E$261,4,FALSE)*O$9,IF(AND($L16&gt;=O$11,$L16&lt;=O$13),IF($L16=O$11,(VLOOKUP($L16&amp;O$14,$B$15:$E$261,4,FALSE)-O$10)*O$9,(VLOOKUP($L16&amp;O$14,$B$15:$E$261,4,FALSE)-VLOOKUP($L15&amp;O$14,$B$15:$E$261,4,FALSE))*O$9),0))</f>
        <v>0</v>
      </c>
      <c r="P16" s="37">
        <f t="shared" si="3"/>
        <v>-1255199.9999999995</v>
      </c>
      <c r="Q16" s="37">
        <f t="shared" si="3"/>
        <v>0</v>
      </c>
      <c r="R16" s="37">
        <f t="shared" si="3"/>
        <v>0</v>
      </c>
      <c r="S16" s="37">
        <f t="shared" si="3"/>
        <v>-3249.9999999999195</v>
      </c>
      <c r="T16" s="37">
        <f t="shared" si="3"/>
        <v>0</v>
      </c>
      <c r="U16" s="37">
        <f t="shared" si="3"/>
        <v>-138124.99999999977</v>
      </c>
      <c r="V16" s="37">
        <f t="shared" si="3"/>
        <v>0</v>
      </c>
      <c r="W16" s="37">
        <f t="shared" si="3"/>
        <v>0</v>
      </c>
      <c r="X16" s="37">
        <f t="shared" si="3"/>
        <v>-1253699.9999999993</v>
      </c>
      <c r="Y16" s="37">
        <f t="shared" si="3"/>
        <v>0</v>
      </c>
      <c r="Z16" s="37">
        <f t="shared" si="3"/>
        <v>-1374.9999999999873</v>
      </c>
      <c r="AA16" s="37">
        <f t="shared" si="3"/>
        <v>0</v>
      </c>
      <c r="AB16" s="37">
        <f t="shared" si="3"/>
        <v>0</v>
      </c>
      <c r="AC16" s="37">
        <f t="shared" si="3"/>
        <v>-137124.99999999988</v>
      </c>
      <c r="AD16" s="37">
        <f t="shared" si="3"/>
        <v>0</v>
      </c>
      <c r="AE16" s="37">
        <f t="shared" si="3"/>
        <v>-1252899.9999999995</v>
      </c>
      <c r="AF16" s="37">
        <f t="shared" si="3"/>
        <v>0</v>
      </c>
      <c r="AG16" s="37">
        <f t="shared" si="3"/>
        <v>0</v>
      </c>
      <c r="AH16" s="37">
        <f t="shared" si="3"/>
        <v>-374.99999999995867</v>
      </c>
      <c r="AI16" s="37">
        <f t="shared" si="3"/>
        <v>0</v>
      </c>
      <c r="AJ16" s="37">
        <f t="shared" si="3"/>
        <v>0</v>
      </c>
    </row>
    <row r="17" spans="2:36" x14ac:dyDescent="0.25">
      <c r="B17" s="7" t="str">
        <f t="shared" ref="B17:B80" si="4">C17&amp;D17</f>
        <v>40819EURGBP 17-Oct-11</v>
      </c>
      <c r="C17" s="7">
        <v>40819</v>
      </c>
      <c r="D17" s="8" t="s">
        <v>41</v>
      </c>
      <c r="E17" s="6">
        <v>0.85970000000000002</v>
      </c>
      <c r="F17" s="6"/>
      <c r="G17" s="6">
        <v>3</v>
      </c>
      <c r="H17" s="37">
        <v>0.85851649216223402</v>
      </c>
      <c r="I17" s="36">
        <v>1.3202095312065001</v>
      </c>
      <c r="J17" s="32">
        <v>7.8637620430173998</v>
      </c>
      <c r="K17" s="33">
        <v>5.9564499855041504</v>
      </c>
      <c r="L17" s="9">
        <v>40820</v>
      </c>
      <c r="M17" s="37">
        <f t="shared" ref="M17:M45" si="5">IF($L17=M$13+2,HLOOKUP(M$7&amp;M$8,$G$15:$K$45,$G17,FALSE)*M$9-VLOOKUP($L15&amp;M$14,$B$15:$E$261,4,FALSE)*M$9,IF(AND($L17&gt;=M$11,$L17&lt;=M$13),IF($L17=M$11,(VLOOKUP($L17&amp;M$14,$B$15:$E$261,4,FALSE)-M$10)*M$9,(VLOOKUP($L17&amp;M$14,$B$15:$E$261,4,FALSE)-VLOOKUP($L16&amp;M$14,$B$15:$E$261,4,FALSE))*M$9),0))</f>
        <v>-15249.999999999985</v>
      </c>
      <c r="N17" s="37">
        <f t="shared" ref="N17:N45" si="6">IF($L17=N$13+2,HLOOKUP(N$7&amp;N$8,$G$15:$K$45,$G17,FALSE)*N$9-VLOOKUP($L15&amp;N$14,$B$15:$E$261,4,FALSE)*N$9,IF(AND($L17&gt;=N$11,$L17&lt;=N$13),IF($L17=N$11,(VLOOKUP($L17&amp;N$14,$B$15:$E$261,4,FALSE)-N$10)*N$9,(VLOOKUP($L17&amp;N$14,$B$15:$E$261,4,FALSE)-VLOOKUP($L16&amp;N$14,$B$15:$E$261,4,FALSE))*N$9),0))</f>
        <v>0</v>
      </c>
      <c r="O17" s="37">
        <f t="shared" ref="O17:O45" si="7">IF($L17=O$13+2,HLOOKUP(O$7&amp;O$8,$G$15:$K$45,$G17,FALSE)*O$9-VLOOKUP($L15&amp;O$14,$B$15:$E$261,4,FALSE)*O$9,IF(AND($L17&gt;=O$11,$L17&lt;=O$13),IF($L17=O$11,(VLOOKUP($L17&amp;O$14,$B$15:$E$261,4,FALSE)-O$10)*O$9,(VLOOKUP($L17&amp;O$14,$B$15:$E$261,4,FALSE)-VLOOKUP($L16&amp;O$14,$B$15:$E$261,4,FALSE))*O$9),0))</f>
        <v>0</v>
      </c>
      <c r="P17" s="37">
        <f t="shared" ref="P17:P45" si="8">IF($L17=P$13+2,HLOOKUP(P$7&amp;P$8,$G$15:$K$45,$G17,FALSE)*P$9-VLOOKUP($L15&amp;P$14,$B$15:$E$261,4,FALSE)*P$9,IF(AND($L17&gt;=P$11,$L17&lt;=P$13),IF($L17=P$11,(VLOOKUP($L17&amp;P$14,$B$15:$E$261,4,FALSE)-P$10)*P$9,(VLOOKUP($L17&amp;P$14,$B$15:$E$261,4,FALSE)-VLOOKUP($L16&amp;P$14,$B$15:$E$261,4,FALSE))*P$9),0))</f>
        <v>88400.000000000029</v>
      </c>
      <c r="Q17" s="37">
        <f t="shared" ref="Q17:Q45" si="9">IF($L17=Q$13+2,HLOOKUP(Q$7&amp;Q$8,$G$15:$K$45,$G17,FALSE)*Q$9-VLOOKUP($L15&amp;Q$14,$B$15:$E$261,4,FALSE)*Q$9,IF(AND($L17&gt;=Q$11,$L17&lt;=Q$13),IF($L17=Q$11,(VLOOKUP($L17&amp;Q$14,$B$15:$E$261,4,FALSE)-Q$10)*Q$9,(VLOOKUP($L17&amp;Q$14,$B$15:$E$261,4,FALSE)-VLOOKUP($L16&amp;Q$14,$B$15:$E$261,4,FALSE))*Q$9),0))</f>
        <v>0</v>
      </c>
      <c r="R17" s="37">
        <f t="shared" ref="R17:R45" si="10">IF($L17=R$13+2,HLOOKUP(R$7&amp;R$8,$G$15:$K$45,$G17,FALSE)*R$9-VLOOKUP($L15&amp;R$14,$B$15:$E$261,4,FALSE)*R$9,IF(AND($L17&gt;=R$11,$L17&lt;=R$13),IF($L17=R$11,(VLOOKUP($L17&amp;R$14,$B$15:$E$261,4,FALSE)-R$10)*R$9,(VLOOKUP($L17&amp;R$14,$B$15:$E$261,4,FALSE)-VLOOKUP($L16&amp;R$14,$B$15:$E$261,4,FALSE))*R$9),0))</f>
        <v>0</v>
      </c>
      <c r="S17" s="37">
        <f t="shared" ref="S17:S45" si="11">IF($L17=S$13+2,HLOOKUP(S$7&amp;S$8,$G$15:$K$45,$G17,FALSE)*S$9-VLOOKUP($L15&amp;S$14,$B$15:$E$261,4,FALSE)*S$9,IF(AND($L17&gt;=S$11,$L17&lt;=S$13),IF($L17=S$11,(VLOOKUP($L17&amp;S$14,$B$15:$E$261,4,FALSE)-S$10)*S$9,(VLOOKUP($L17&amp;S$14,$B$15:$E$261,4,FALSE)-VLOOKUP($L16&amp;S$14,$B$15:$E$261,4,FALSE))*S$9),0))</f>
        <v>-1499.9999999999736</v>
      </c>
      <c r="T17" s="37">
        <f t="shared" ref="T17:T45" si="12">IF($L17=T$13+2,HLOOKUP(T$7&amp;T$8,$G$15:$K$45,$G17,FALSE)*T$9-VLOOKUP($L15&amp;T$14,$B$15:$E$261,4,FALSE)*T$9,IF(AND($L17&gt;=T$11,$L17&lt;=T$13),IF($L17=T$11,(VLOOKUP($L17&amp;T$14,$B$15:$E$261,4,FALSE)-T$10)*T$9,(VLOOKUP($L17&amp;T$14,$B$15:$E$261,4,FALSE)-VLOOKUP($L16&amp;T$14,$B$15:$E$261,4,FALSE))*T$9),0))</f>
        <v>0</v>
      </c>
      <c r="U17" s="37">
        <f t="shared" ref="U17:U45" si="13">IF($L17=U$13+2,HLOOKUP(U$7&amp;U$8,$G$15:$K$45,$G17,FALSE)*U$9-VLOOKUP($L15&amp;U$14,$B$15:$E$261,4,FALSE)*U$9,IF(AND($L17&gt;=U$11,$L17&lt;=U$13),IF($L17=U$11,(VLOOKUP($L17&amp;U$14,$B$15:$E$261,4,FALSE)-U$10)*U$9,(VLOOKUP($L17&amp;U$14,$B$15:$E$261,4,FALSE)-VLOOKUP($L16&amp;U$14,$B$15:$E$261,4,FALSE))*U$9),0))</f>
        <v>-15249.999999999985</v>
      </c>
      <c r="V17" s="37">
        <f t="shared" ref="V17:V45" si="14">IF($L17=V$13+2,HLOOKUP(V$7&amp;V$8,$G$15:$K$45,$G17,FALSE)*V$9-VLOOKUP($L15&amp;V$14,$B$15:$E$261,4,FALSE)*V$9,IF(AND($L17&gt;=V$11,$L17&lt;=V$13),IF($L17=V$11,(VLOOKUP($L17&amp;V$14,$B$15:$E$261,4,FALSE)-V$10)*V$9,(VLOOKUP($L17&amp;V$14,$B$15:$E$261,4,FALSE)-VLOOKUP($L16&amp;V$14,$B$15:$E$261,4,FALSE))*V$9),0))</f>
        <v>0</v>
      </c>
      <c r="W17" s="37">
        <f t="shared" ref="W17:W45" si="15">IF($L17=W$13+2,HLOOKUP(W$7&amp;W$8,$G$15:$K$45,$G17,FALSE)*W$9-VLOOKUP($L15&amp;W$14,$B$15:$E$261,4,FALSE)*W$9,IF(AND($L17&gt;=W$11,$L17&lt;=W$13),IF($L17=W$11,(VLOOKUP($L17&amp;W$14,$B$15:$E$261,4,FALSE)-W$10)*W$9,(VLOOKUP($L17&amp;W$14,$B$15:$E$261,4,FALSE)-VLOOKUP($L16&amp;W$14,$B$15:$E$261,4,FALSE))*W$9),0))</f>
        <v>0</v>
      </c>
      <c r="X17" s="37">
        <f t="shared" ref="X17:X45" si="16">IF($L17=X$13+2,HLOOKUP(X$7&amp;X$8,$G$15:$K$45,$G17,FALSE)*X$9-VLOOKUP($L15&amp;X$14,$B$15:$E$261,4,FALSE)*X$9,IF(AND($L17&gt;=X$11,$L17&lt;=X$13),IF($L17=X$11,(VLOOKUP($L17&amp;X$14,$B$15:$E$261,4,FALSE)-X$10)*X$9,(VLOOKUP($L17&amp;X$14,$B$15:$E$261,4,FALSE)-VLOOKUP($L16&amp;X$14,$B$15:$E$261,4,FALSE))*X$9),0))</f>
        <v>88400.000000000029</v>
      </c>
      <c r="Y17" s="37">
        <f t="shared" ref="Y17:Y45" si="17">IF($L17=Y$13+2,HLOOKUP(Y$7&amp;Y$8,$G$15:$K$45,$G17,FALSE)*Y$9-VLOOKUP($L15&amp;Y$14,$B$15:$E$261,4,FALSE)*Y$9,IF(AND($L17&gt;=Y$11,$L17&lt;=Y$13),IF($L17=Y$11,(VLOOKUP($L17&amp;Y$14,$B$15:$E$261,4,FALSE)-Y$10)*Y$9,(VLOOKUP($L17&amp;Y$14,$B$15:$E$261,4,FALSE)-VLOOKUP($L16&amp;Y$14,$B$15:$E$261,4,FALSE))*Y$9),0))</f>
        <v>0</v>
      </c>
      <c r="Z17" s="37">
        <f t="shared" ref="Z17:Z45" si="18">IF($L17=Z$13+2,HLOOKUP(Z$7&amp;Z$8,$G$15:$K$45,$G17,FALSE)*Z$9-VLOOKUP($L15&amp;Z$14,$B$15:$E$261,4,FALSE)*Z$9,IF(AND($L17&gt;=Z$11,$L17&lt;=Z$13),IF($L17=Z$11,(VLOOKUP($L17&amp;Z$14,$B$15:$E$261,4,FALSE)-Z$10)*Z$9,(VLOOKUP($L17&amp;Z$14,$B$15:$E$261,4,FALSE)-VLOOKUP($L16&amp;Z$14,$B$15:$E$261,4,FALSE))*Z$9),0))</f>
        <v>-1499.9999999999736</v>
      </c>
      <c r="AA17" s="37">
        <f t="shared" ref="AA17:AA45" si="19">IF($L17=AA$13+2,HLOOKUP(AA$7&amp;AA$8,$G$15:$K$45,$G17,FALSE)*AA$9-VLOOKUP($L15&amp;AA$14,$B$15:$E$261,4,FALSE)*AA$9,IF(AND($L17&gt;=AA$11,$L17&lt;=AA$13),IF($L17=AA$11,(VLOOKUP($L17&amp;AA$14,$B$15:$E$261,4,FALSE)-AA$10)*AA$9,(VLOOKUP($L17&amp;AA$14,$B$15:$E$261,4,FALSE)-VLOOKUP($L16&amp;AA$14,$B$15:$E$261,4,FALSE))*AA$9),0))</f>
        <v>0</v>
      </c>
      <c r="AB17" s="37">
        <f t="shared" ref="AB17:AB45" si="20">IF($L17=AB$13+2,HLOOKUP(AB$7&amp;AB$8,$G$15:$K$45,$G17,FALSE)*AB$9-VLOOKUP($L15&amp;AB$14,$B$15:$E$261,4,FALSE)*AB$9,IF(AND($L17&gt;=AB$11,$L17&lt;=AB$13),IF($L17=AB$11,(VLOOKUP($L17&amp;AB$14,$B$15:$E$261,4,FALSE)-AB$10)*AB$9,(VLOOKUP($L17&amp;AB$14,$B$15:$E$261,4,FALSE)-VLOOKUP($L16&amp;AB$14,$B$15:$E$261,4,FALSE))*AB$9),0))</f>
        <v>0</v>
      </c>
      <c r="AC17" s="37">
        <f t="shared" ref="AC17:AC45" si="21">IF($L17=AC$13+2,HLOOKUP(AC$7&amp;AC$8,$G$15:$K$45,$G17,FALSE)*AC$9-VLOOKUP($L15&amp;AC$14,$B$15:$E$261,4,FALSE)*AC$9,IF(AND($L17&gt;=AC$11,$L17&lt;=AC$13),IF($L17=AC$11,(VLOOKUP($L17&amp;AC$14,$B$15:$E$261,4,FALSE)-AC$10)*AC$9,(VLOOKUP($L17&amp;AC$14,$B$15:$E$261,4,FALSE)-VLOOKUP($L16&amp;AC$14,$B$15:$E$261,4,FALSE))*AC$9),0))</f>
        <v>-15249.999999999985</v>
      </c>
      <c r="AD17" s="37">
        <f t="shared" ref="AD17:AD45" si="22">IF($L17=AD$13+2,HLOOKUP(AD$7&amp;AD$8,$G$15:$K$45,$G17,FALSE)*AD$9-VLOOKUP($L15&amp;AD$14,$B$15:$E$261,4,FALSE)*AD$9,IF(AND($L17&gt;=AD$11,$L17&lt;=AD$13),IF($L17=AD$11,(VLOOKUP($L17&amp;AD$14,$B$15:$E$261,4,FALSE)-AD$10)*AD$9,(VLOOKUP($L17&amp;AD$14,$B$15:$E$261,4,FALSE)-VLOOKUP($L16&amp;AD$14,$B$15:$E$261,4,FALSE))*AD$9),0))</f>
        <v>0</v>
      </c>
      <c r="AE17" s="37">
        <f t="shared" ref="AE17:AE45" si="23">IF($L17=AE$13+2,HLOOKUP(AE$7&amp;AE$8,$G$15:$K$45,$G17,FALSE)*AE$9-VLOOKUP($L15&amp;AE$14,$B$15:$E$261,4,FALSE)*AE$9,IF(AND($L17&gt;=AE$11,$L17&lt;=AE$13),IF($L17=AE$11,(VLOOKUP($L17&amp;AE$14,$B$15:$E$261,4,FALSE)-AE$10)*AE$9,(VLOOKUP($L17&amp;AE$14,$B$15:$E$261,4,FALSE)-VLOOKUP($L16&amp;AE$14,$B$15:$E$261,4,FALSE))*AE$9),0))</f>
        <v>88400.000000000029</v>
      </c>
      <c r="AF17" s="37">
        <f t="shared" ref="AF17:AF45" si="24">IF($L17=AF$13+2,HLOOKUP(AF$7&amp;AF$8,$G$15:$K$45,$G17,FALSE)*AF$9-VLOOKUP($L15&amp;AF$14,$B$15:$E$261,4,FALSE)*AF$9,IF(AND($L17&gt;=AF$11,$L17&lt;=AF$13),IF($L17=AF$11,(VLOOKUP($L17&amp;AF$14,$B$15:$E$261,4,FALSE)-AF$10)*AF$9,(VLOOKUP($L17&amp;AF$14,$B$15:$E$261,4,FALSE)-VLOOKUP($L16&amp;AF$14,$B$15:$E$261,4,FALSE))*AF$9),0))</f>
        <v>0</v>
      </c>
      <c r="AG17" s="37">
        <f t="shared" ref="AG17:AG45" si="25">IF($L17=AG$13+2,HLOOKUP(AG$7&amp;AG$8,$G$15:$K$45,$G17,FALSE)*AG$9-VLOOKUP($L15&amp;AG$14,$B$15:$E$261,4,FALSE)*AG$9,IF(AND($L17&gt;=AG$11,$L17&lt;=AG$13),IF($L17=AG$11,(VLOOKUP($L17&amp;AG$14,$B$15:$E$261,4,FALSE)-AG$10)*AG$9,(VLOOKUP($L17&amp;AG$14,$B$15:$E$261,4,FALSE)-VLOOKUP($L16&amp;AG$14,$B$15:$E$261,4,FALSE))*AG$9),0))</f>
        <v>0</v>
      </c>
      <c r="AH17" s="37">
        <f t="shared" ref="AH17:AH45" si="26">IF($L17=AH$13+2,HLOOKUP(AH$7&amp;AH$8,$G$15:$K$45,$G17,FALSE)*AH$9-VLOOKUP($L15&amp;AH$14,$B$15:$E$261,4,FALSE)*AH$9,IF(AND($L17&gt;=AH$11,$L17&lt;=AH$13),IF($L17=AH$11,(VLOOKUP($L17&amp;AH$14,$B$15:$E$261,4,FALSE)-AH$10)*AH$9,(VLOOKUP($L17&amp;AH$14,$B$15:$E$261,4,FALSE)-VLOOKUP($L16&amp;AH$14,$B$15:$E$261,4,FALSE))*AH$9),0))</f>
        <v>-1499.9999999999736</v>
      </c>
      <c r="AI17" s="37">
        <f t="shared" ref="AI17:AI45" si="27">IF($L17=AI$13+2,HLOOKUP(AI$7&amp;AI$8,$G$15:$K$45,$G17,FALSE)*AI$9-VLOOKUP($L15&amp;AI$14,$B$15:$E$261,4,FALSE)*AI$9,IF(AND($L17&gt;=AI$11,$L17&lt;=AI$13),IF($L17=AI$11,(VLOOKUP($L17&amp;AI$14,$B$15:$E$261,4,FALSE)-AI$10)*AI$9,(VLOOKUP($L17&amp;AI$14,$B$15:$E$261,4,FALSE)-VLOOKUP($L16&amp;AI$14,$B$15:$E$261,4,FALSE))*AI$9),0))</f>
        <v>0</v>
      </c>
      <c r="AJ17" s="37">
        <f t="shared" ref="AJ17:AJ45" si="28">IF($L17=AJ$13+2,HLOOKUP(AJ$7&amp;AJ$8,$G$15:$K$45,$G17,FALSE)*AJ$9-VLOOKUP($L15&amp;AJ$14,$B$15:$E$261,4,FALSE)*AJ$9,IF(AND($L17&gt;=AJ$11,$L17&lt;=AJ$13),IF($L17=AJ$11,(VLOOKUP($L17&amp;AJ$14,$B$15:$E$261,4,FALSE)-AJ$10)*AJ$9,(VLOOKUP($L17&amp;AJ$14,$B$15:$E$261,4,FALSE)-VLOOKUP($L16&amp;AJ$14,$B$15:$E$261,4,FALSE))*AJ$9),0))</f>
        <v>0</v>
      </c>
    </row>
    <row r="18" spans="2:36" x14ac:dyDescent="0.25">
      <c r="B18" s="7" t="str">
        <f t="shared" si="4"/>
        <v>40819EURGBP 19-Mar-12</v>
      </c>
      <c r="C18" s="7">
        <v>40819</v>
      </c>
      <c r="D18" s="8" t="s">
        <v>42</v>
      </c>
      <c r="E18" s="6">
        <v>0.86199999999999999</v>
      </c>
      <c r="F18" s="6"/>
      <c r="G18" s="6">
        <v>4</v>
      </c>
      <c r="H18" s="37">
        <v>0.86178009380769605</v>
      </c>
      <c r="I18" s="36">
        <v>1.3317949771881099</v>
      </c>
      <c r="J18" s="32">
        <v>7.8250943830400903</v>
      </c>
      <c r="K18" s="33">
        <v>5.8755998611450204</v>
      </c>
      <c r="L18" s="9">
        <v>40821</v>
      </c>
      <c r="M18" s="37">
        <f t="shared" si="5"/>
        <v>14500.000000000069</v>
      </c>
      <c r="N18" s="37">
        <f t="shared" si="6"/>
        <v>0</v>
      </c>
      <c r="O18" s="37">
        <f t="shared" si="7"/>
        <v>0</v>
      </c>
      <c r="P18" s="37">
        <f t="shared" si="8"/>
        <v>-80799.999999999985</v>
      </c>
      <c r="Q18" s="37">
        <f t="shared" si="9"/>
        <v>0</v>
      </c>
      <c r="R18" s="37">
        <f t="shared" si="10"/>
        <v>0</v>
      </c>
      <c r="S18" s="37">
        <f t="shared" si="11"/>
        <v>4124.9999999999618</v>
      </c>
      <c r="T18" s="37">
        <f t="shared" si="12"/>
        <v>0</v>
      </c>
      <c r="U18" s="37">
        <f t="shared" si="13"/>
        <v>14499.999999999791</v>
      </c>
      <c r="V18" s="37">
        <f t="shared" si="14"/>
        <v>0</v>
      </c>
      <c r="W18" s="37">
        <f t="shared" si="15"/>
        <v>0</v>
      </c>
      <c r="X18" s="37">
        <f t="shared" si="16"/>
        <v>-80799.999999999985</v>
      </c>
      <c r="Y18" s="37">
        <f t="shared" si="17"/>
        <v>0</v>
      </c>
      <c r="Z18" s="37">
        <f t="shared" si="18"/>
        <v>4124.9999999999618</v>
      </c>
      <c r="AA18" s="37">
        <f t="shared" si="19"/>
        <v>0</v>
      </c>
      <c r="AB18" s="37">
        <f t="shared" si="20"/>
        <v>0</v>
      </c>
      <c r="AC18" s="37">
        <f t="shared" si="21"/>
        <v>14500.000000000069</v>
      </c>
      <c r="AD18" s="37">
        <f t="shared" si="22"/>
        <v>0</v>
      </c>
      <c r="AE18" s="37">
        <f t="shared" si="23"/>
        <v>-80799.999999999985</v>
      </c>
      <c r="AF18" s="37">
        <f t="shared" si="24"/>
        <v>0</v>
      </c>
      <c r="AG18" s="37">
        <f t="shared" si="25"/>
        <v>0</v>
      </c>
      <c r="AH18" s="37">
        <f t="shared" si="26"/>
        <v>4124.9999999999618</v>
      </c>
      <c r="AI18" s="37">
        <f t="shared" si="27"/>
        <v>0</v>
      </c>
      <c r="AJ18" s="37">
        <f t="shared" si="28"/>
        <v>0</v>
      </c>
    </row>
    <row r="19" spans="2:36" x14ac:dyDescent="0.25">
      <c r="B19" s="7" t="str">
        <f t="shared" si="4"/>
        <v>40819EURUSD 14-Nov-11</v>
      </c>
      <c r="C19" s="7">
        <v>40819</v>
      </c>
      <c r="D19" s="8" t="s">
        <v>43</v>
      </c>
      <c r="E19" s="6">
        <v>1.3339000000000001</v>
      </c>
      <c r="F19" s="6"/>
      <c r="G19" s="6">
        <v>5</v>
      </c>
      <c r="H19" s="37">
        <v>0.870299031942114</v>
      </c>
      <c r="I19" s="36">
        <v>1.3329499959945701</v>
      </c>
      <c r="J19" s="32">
        <v>7.8530748963172101</v>
      </c>
      <c r="K19" s="33">
        <v>5.8914999961853001</v>
      </c>
      <c r="L19" s="9">
        <v>40822</v>
      </c>
      <c r="M19" s="37">
        <f t="shared" si="5"/>
        <v>1374.9999999998486</v>
      </c>
      <c r="N19" s="37">
        <f t="shared" si="6"/>
        <v>0</v>
      </c>
      <c r="O19" s="37">
        <f t="shared" si="7"/>
        <v>0</v>
      </c>
      <c r="P19" s="37">
        <f t="shared" si="8"/>
        <v>15899.99999999936</v>
      </c>
      <c r="Q19" s="37">
        <f t="shared" si="9"/>
        <v>0</v>
      </c>
      <c r="R19" s="37">
        <f t="shared" si="10"/>
        <v>0</v>
      </c>
      <c r="S19" s="37">
        <f t="shared" si="11"/>
        <v>10624.99999999994</v>
      </c>
      <c r="T19" s="37">
        <f t="shared" si="12"/>
        <v>0</v>
      </c>
      <c r="U19" s="37">
        <f t="shared" si="13"/>
        <v>1375.0000000001262</v>
      </c>
      <c r="V19" s="37">
        <f t="shared" si="14"/>
        <v>0</v>
      </c>
      <c r="W19" s="37">
        <f t="shared" si="15"/>
        <v>0</v>
      </c>
      <c r="X19" s="37">
        <f t="shared" si="16"/>
        <v>15899.99999999936</v>
      </c>
      <c r="Y19" s="37">
        <f t="shared" si="17"/>
        <v>0</v>
      </c>
      <c r="Z19" s="37">
        <f t="shared" si="18"/>
        <v>10625.000000000078</v>
      </c>
      <c r="AA19" s="37">
        <f t="shared" si="19"/>
        <v>0</v>
      </c>
      <c r="AB19" s="37">
        <f t="shared" si="20"/>
        <v>0</v>
      </c>
      <c r="AC19" s="37">
        <f t="shared" si="21"/>
        <v>1374.9999999998486</v>
      </c>
      <c r="AD19" s="37">
        <f t="shared" si="22"/>
        <v>0</v>
      </c>
      <c r="AE19" s="37">
        <f t="shared" si="23"/>
        <v>15899.99999999936</v>
      </c>
      <c r="AF19" s="37">
        <f t="shared" si="24"/>
        <v>0</v>
      </c>
      <c r="AG19" s="37">
        <f t="shared" si="25"/>
        <v>0</v>
      </c>
      <c r="AH19" s="37">
        <f t="shared" si="26"/>
        <v>10625.000000000078</v>
      </c>
      <c r="AI19" s="37">
        <f t="shared" si="27"/>
        <v>0</v>
      </c>
      <c r="AJ19" s="37">
        <f t="shared" si="28"/>
        <v>0</v>
      </c>
    </row>
    <row r="20" spans="2:36" x14ac:dyDescent="0.25">
      <c r="B20" s="7" t="str">
        <f t="shared" si="4"/>
        <v>40819EURUSD 17-Oct-11</v>
      </c>
      <c r="C20" s="7">
        <v>40819</v>
      </c>
      <c r="D20" s="8" t="s">
        <v>44</v>
      </c>
      <c r="E20" s="6">
        <v>1.3324</v>
      </c>
      <c r="F20" s="6"/>
      <c r="G20" s="6">
        <v>6</v>
      </c>
      <c r="H20" s="37">
        <v>0.86607809882832199</v>
      </c>
      <c r="I20" s="36">
        <v>1.3478600382804899</v>
      </c>
      <c r="J20" s="32">
        <v>7.8174535100631797</v>
      </c>
      <c r="K20" s="33">
        <v>5.7999000549316397</v>
      </c>
      <c r="L20" s="9">
        <v>40823</v>
      </c>
      <c r="M20" s="37">
        <f t="shared" si="5"/>
        <v>18750.000000000156</v>
      </c>
      <c r="N20" s="37">
        <f t="shared" si="6"/>
        <v>0</v>
      </c>
      <c r="O20" s="37">
        <f t="shared" si="7"/>
        <v>0</v>
      </c>
      <c r="P20" s="37">
        <f t="shared" si="8"/>
        <v>-91599.99999999968</v>
      </c>
      <c r="Q20" s="37">
        <f t="shared" si="9"/>
        <v>0</v>
      </c>
      <c r="R20" s="37">
        <f t="shared" si="10"/>
        <v>0</v>
      </c>
      <c r="S20" s="37">
        <f t="shared" si="11"/>
        <v>-5249.9999999999773</v>
      </c>
      <c r="T20" s="37">
        <f t="shared" si="12"/>
        <v>0</v>
      </c>
      <c r="U20" s="37">
        <f t="shared" si="13"/>
        <v>18749.999999999876</v>
      </c>
      <c r="V20" s="37">
        <f t="shared" si="14"/>
        <v>0</v>
      </c>
      <c r="W20" s="37">
        <f t="shared" si="15"/>
        <v>0</v>
      </c>
      <c r="X20" s="37">
        <f t="shared" si="16"/>
        <v>-91599.99999999968</v>
      </c>
      <c r="Y20" s="37">
        <f t="shared" si="17"/>
        <v>0</v>
      </c>
      <c r="Z20" s="37">
        <f t="shared" si="18"/>
        <v>-5249.9999999999773</v>
      </c>
      <c r="AA20" s="37">
        <f t="shared" si="19"/>
        <v>0</v>
      </c>
      <c r="AB20" s="37">
        <f t="shared" si="20"/>
        <v>0</v>
      </c>
      <c r="AC20" s="37">
        <f t="shared" si="21"/>
        <v>18750.000000000156</v>
      </c>
      <c r="AD20" s="37">
        <f t="shared" si="22"/>
        <v>0</v>
      </c>
      <c r="AE20" s="37">
        <f t="shared" si="23"/>
        <v>-91599.99999999968</v>
      </c>
      <c r="AF20" s="37">
        <f t="shared" si="24"/>
        <v>0</v>
      </c>
      <c r="AG20" s="37">
        <f t="shared" si="25"/>
        <v>0</v>
      </c>
      <c r="AH20" s="37">
        <f t="shared" si="26"/>
        <v>-5250.0000000001155</v>
      </c>
      <c r="AI20" s="37">
        <f t="shared" si="27"/>
        <v>0</v>
      </c>
      <c r="AJ20" s="37">
        <f t="shared" si="28"/>
        <v>0</v>
      </c>
    </row>
    <row r="21" spans="2:36" x14ac:dyDescent="0.25">
      <c r="B21" s="7" t="str">
        <f t="shared" si="4"/>
        <v>40819EURUSD 19-Mar-12</v>
      </c>
      <c r="C21" s="7">
        <v>40819</v>
      </c>
      <c r="D21" s="8" t="s">
        <v>45</v>
      </c>
      <c r="E21" s="6">
        <v>1.3347</v>
      </c>
      <c r="F21" s="6"/>
      <c r="G21" s="6">
        <v>7</v>
      </c>
      <c r="H21" s="37">
        <v>0.87009196350297102</v>
      </c>
      <c r="I21" s="36">
        <v>1.35961002111435</v>
      </c>
      <c r="J21" s="32">
        <v>7.7810482182619296</v>
      </c>
      <c r="K21" s="33">
        <v>5.72300004959106</v>
      </c>
      <c r="L21" s="9">
        <v>40827</v>
      </c>
      <c r="M21" s="37">
        <f t="shared" si="5"/>
        <v>14624.999999999776</v>
      </c>
      <c r="N21" s="37">
        <f t="shared" si="6"/>
        <v>122625.0000000001</v>
      </c>
      <c r="O21" s="37">
        <f t="shared" si="7"/>
        <v>0</v>
      </c>
      <c r="P21" s="37">
        <f t="shared" si="8"/>
        <v>-76900.000000000189</v>
      </c>
      <c r="Q21" s="37">
        <f t="shared" si="9"/>
        <v>2400200.0000000009</v>
      </c>
      <c r="R21" s="37">
        <f t="shared" si="10"/>
        <v>0</v>
      </c>
      <c r="S21" s="37">
        <f t="shared" si="11"/>
        <v>5000.0000000000045</v>
      </c>
      <c r="T21" s="37">
        <f t="shared" si="12"/>
        <v>0</v>
      </c>
      <c r="U21" s="37">
        <f t="shared" si="13"/>
        <v>14625.000000000055</v>
      </c>
      <c r="V21" s="37">
        <f t="shared" si="14"/>
        <v>120750.00000000003</v>
      </c>
      <c r="W21" s="37">
        <f t="shared" si="15"/>
        <v>0</v>
      </c>
      <c r="X21" s="37">
        <f t="shared" si="16"/>
        <v>-76900.000000000189</v>
      </c>
      <c r="Y21" s="37">
        <f t="shared" si="17"/>
        <v>2398700.0000000009</v>
      </c>
      <c r="Z21" s="37">
        <f t="shared" si="18"/>
        <v>5000.0000000000045</v>
      </c>
      <c r="AA21" s="37">
        <f t="shared" si="19"/>
        <v>0</v>
      </c>
      <c r="AB21" s="37">
        <f t="shared" si="20"/>
        <v>0</v>
      </c>
      <c r="AC21" s="37">
        <f t="shared" si="21"/>
        <v>14625.000000000055</v>
      </c>
      <c r="AD21" s="37">
        <f t="shared" si="22"/>
        <v>119749.99999999985</v>
      </c>
      <c r="AE21" s="37">
        <f t="shared" si="23"/>
        <v>-76900.000000000189</v>
      </c>
      <c r="AF21" s="37">
        <f t="shared" si="24"/>
        <v>0</v>
      </c>
      <c r="AG21" s="37">
        <f t="shared" si="25"/>
        <v>0</v>
      </c>
      <c r="AH21" s="37">
        <f t="shared" si="26"/>
        <v>5000.0000000000045</v>
      </c>
      <c r="AI21" s="37">
        <f t="shared" si="27"/>
        <v>0</v>
      </c>
      <c r="AJ21" s="37">
        <f t="shared" si="28"/>
        <v>0</v>
      </c>
    </row>
    <row r="22" spans="2:36" x14ac:dyDescent="0.25">
      <c r="B22" s="7" t="str">
        <f t="shared" si="4"/>
        <v>40819USDNOK 14-Nov-11</v>
      </c>
      <c r="C22" s="7">
        <v>40819</v>
      </c>
      <c r="D22" s="8" t="s">
        <v>46</v>
      </c>
      <c r="E22" s="6">
        <v>5.8695000000000004</v>
      </c>
      <c r="F22" s="6"/>
      <c r="G22" s="6">
        <v>8</v>
      </c>
      <c r="H22" s="37">
        <v>0.87558029717947305</v>
      </c>
      <c r="I22" s="36">
        <v>1.3768500089645399</v>
      </c>
      <c r="J22" s="32">
        <v>7.7792533380593296</v>
      </c>
      <c r="K22" s="33">
        <v>5.6500368866683699</v>
      </c>
      <c r="L22" s="9">
        <v>40828</v>
      </c>
      <c r="M22" s="37">
        <f t="shared" si="5"/>
        <v>21625.000000000116</v>
      </c>
      <c r="N22" s="37">
        <f t="shared" si="6"/>
        <v>-21625.000000000116</v>
      </c>
      <c r="O22" s="37">
        <f t="shared" si="7"/>
        <v>0</v>
      </c>
      <c r="P22" s="37">
        <f t="shared" si="8"/>
        <v>-72999.999999999505</v>
      </c>
      <c r="Q22" s="37">
        <f t="shared" si="9"/>
        <v>72999.999999999505</v>
      </c>
      <c r="R22" s="37">
        <f t="shared" si="10"/>
        <v>0</v>
      </c>
      <c r="S22" s="37">
        <f t="shared" si="11"/>
        <v>6875.0000000000755</v>
      </c>
      <c r="T22" s="37">
        <f t="shared" si="12"/>
        <v>0</v>
      </c>
      <c r="U22" s="37">
        <f t="shared" si="13"/>
        <v>21625.000000000116</v>
      </c>
      <c r="V22" s="37">
        <f t="shared" si="14"/>
        <v>-21625.000000000116</v>
      </c>
      <c r="W22" s="37">
        <f t="shared" si="15"/>
        <v>0</v>
      </c>
      <c r="X22" s="37">
        <f t="shared" si="16"/>
        <v>-72999.999999999505</v>
      </c>
      <c r="Y22" s="37">
        <f t="shared" si="17"/>
        <v>72999.999999999505</v>
      </c>
      <c r="Z22" s="37">
        <f t="shared" si="18"/>
        <v>6874.9999999999363</v>
      </c>
      <c r="AA22" s="37">
        <f t="shared" si="19"/>
        <v>0</v>
      </c>
      <c r="AB22" s="37">
        <f t="shared" si="20"/>
        <v>0</v>
      </c>
      <c r="AC22" s="37">
        <f t="shared" si="21"/>
        <v>21624.99999999984</v>
      </c>
      <c r="AD22" s="37">
        <f t="shared" si="22"/>
        <v>-21624.99999999984</v>
      </c>
      <c r="AE22" s="37">
        <f t="shared" si="23"/>
        <v>-72999.999999999505</v>
      </c>
      <c r="AF22" s="37">
        <f t="shared" si="24"/>
        <v>0</v>
      </c>
      <c r="AG22" s="37">
        <f t="shared" si="25"/>
        <v>0</v>
      </c>
      <c r="AH22" s="37">
        <f t="shared" si="26"/>
        <v>6875.0000000000755</v>
      </c>
      <c r="AI22" s="37">
        <f t="shared" si="27"/>
        <v>0</v>
      </c>
      <c r="AJ22" s="37">
        <f t="shared" si="28"/>
        <v>0</v>
      </c>
    </row>
    <row r="23" spans="2:36" x14ac:dyDescent="0.25">
      <c r="B23" s="7" t="str">
        <f t="shared" si="4"/>
        <v>40819USDNOK 17-Oct-11</v>
      </c>
      <c r="C23" s="7">
        <v>40819</v>
      </c>
      <c r="D23" s="8" t="s">
        <v>47</v>
      </c>
      <c r="E23" s="6">
        <v>5.8680000000000003</v>
      </c>
      <c r="F23" s="6"/>
      <c r="G23" s="6">
        <v>9</v>
      </c>
      <c r="H23" s="37">
        <v>0.872782847801165</v>
      </c>
      <c r="I23" s="36">
        <v>1.37039995193481</v>
      </c>
      <c r="J23" s="32">
        <v>7.7472821125733002</v>
      </c>
      <c r="K23" s="33">
        <v>5.6533000469207799</v>
      </c>
      <c r="L23" s="9">
        <v>40829</v>
      </c>
      <c r="M23" s="37">
        <f t="shared" si="5"/>
        <v>-8124.9999999999382</v>
      </c>
      <c r="N23" s="37">
        <f t="shared" si="6"/>
        <v>8124.9999999999382</v>
      </c>
      <c r="O23" s="37">
        <f t="shared" si="7"/>
        <v>0</v>
      </c>
      <c r="P23" s="37">
        <f t="shared" si="8"/>
        <v>3299.9999999994143</v>
      </c>
      <c r="Q23" s="37">
        <f t="shared" si="9"/>
        <v>-3299.9999999994143</v>
      </c>
      <c r="R23" s="37">
        <f t="shared" si="10"/>
        <v>0</v>
      </c>
      <c r="S23" s="37">
        <f t="shared" si="11"/>
        <v>-3500.0000000000309</v>
      </c>
      <c r="T23" s="37">
        <f t="shared" si="12"/>
        <v>0</v>
      </c>
      <c r="U23" s="37">
        <f t="shared" si="13"/>
        <v>-8125.0000000002156</v>
      </c>
      <c r="V23" s="37">
        <f t="shared" si="14"/>
        <v>8125.0000000002156</v>
      </c>
      <c r="W23" s="37">
        <f t="shared" si="15"/>
        <v>0</v>
      </c>
      <c r="X23" s="37">
        <f t="shared" si="16"/>
        <v>3299.9999999994143</v>
      </c>
      <c r="Y23" s="37">
        <f t="shared" si="17"/>
        <v>-3299.9999999994143</v>
      </c>
      <c r="Z23" s="37">
        <f t="shared" si="18"/>
        <v>-3500.0000000000309</v>
      </c>
      <c r="AA23" s="37">
        <f t="shared" si="19"/>
        <v>0</v>
      </c>
      <c r="AB23" s="37">
        <f t="shared" si="20"/>
        <v>0</v>
      </c>
      <c r="AC23" s="37">
        <f t="shared" si="21"/>
        <v>-8124.9999999999382</v>
      </c>
      <c r="AD23" s="37">
        <f t="shared" si="22"/>
        <v>8124.9999999999382</v>
      </c>
      <c r="AE23" s="37">
        <f t="shared" si="23"/>
        <v>3299.9999999994143</v>
      </c>
      <c r="AF23" s="37">
        <f t="shared" si="24"/>
        <v>0</v>
      </c>
      <c r="AG23" s="37">
        <f t="shared" si="25"/>
        <v>0</v>
      </c>
      <c r="AH23" s="37">
        <f t="shared" si="26"/>
        <v>-3500.0000000000309</v>
      </c>
      <c r="AI23" s="37">
        <f t="shared" si="27"/>
        <v>0</v>
      </c>
      <c r="AJ23" s="37">
        <f t="shared" si="28"/>
        <v>0</v>
      </c>
    </row>
    <row r="24" spans="2:36" x14ac:dyDescent="0.25">
      <c r="B24" s="7" t="str">
        <f t="shared" si="4"/>
        <v>40819USDNOK 19-Mar-12</v>
      </c>
      <c r="C24" s="7">
        <v>40819</v>
      </c>
      <c r="D24" s="8" t="s">
        <v>48</v>
      </c>
      <c r="E24" s="6">
        <v>5.8703000000000003</v>
      </c>
      <c r="F24" s="6"/>
      <c r="G24" s="6">
        <v>10</v>
      </c>
      <c r="H24" s="37">
        <v>0.87648064574500095</v>
      </c>
      <c r="I24" s="36">
        <v>1.3866800069809</v>
      </c>
      <c r="J24" s="32">
        <v>7.73989738526042</v>
      </c>
      <c r="K24" s="33">
        <v>5.58160307085687</v>
      </c>
      <c r="L24" s="9">
        <v>40830</v>
      </c>
      <c r="M24" s="37">
        <f t="shared" si="5"/>
        <v>20374.999999999978</v>
      </c>
      <c r="N24" s="37">
        <f t="shared" si="6"/>
        <v>-20374.999999999978</v>
      </c>
      <c r="O24" s="37">
        <f t="shared" si="7"/>
        <v>0</v>
      </c>
      <c r="P24" s="37">
        <f t="shared" si="8"/>
        <v>-71699.999999999869</v>
      </c>
      <c r="Q24" s="37">
        <f t="shared" si="9"/>
        <v>71699.999999999869</v>
      </c>
      <c r="R24" s="37">
        <f t="shared" si="10"/>
        <v>0</v>
      </c>
      <c r="S24" s="37">
        <f t="shared" si="11"/>
        <v>4624.9999999999072</v>
      </c>
      <c r="T24" s="37">
        <f t="shared" si="12"/>
        <v>0</v>
      </c>
      <c r="U24" s="37">
        <f t="shared" si="13"/>
        <v>20375.000000000255</v>
      </c>
      <c r="V24" s="37">
        <f t="shared" si="14"/>
        <v>-20375.000000000255</v>
      </c>
      <c r="W24" s="37">
        <f t="shared" si="15"/>
        <v>0</v>
      </c>
      <c r="X24" s="37">
        <f t="shared" si="16"/>
        <v>-71699.999999999869</v>
      </c>
      <c r="Y24" s="37">
        <f t="shared" si="17"/>
        <v>71699.999999999869</v>
      </c>
      <c r="Z24" s="37">
        <f t="shared" si="18"/>
        <v>4625.0000000000455</v>
      </c>
      <c r="AA24" s="37">
        <f t="shared" si="19"/>
        <v>0</v>
      </c>
      <c r="AB24" s="37">
        <f t="shared" si="20"/>
        <v>0</v>
      </c>
      <c r="AC24" s="37">
        <f t="shared" si="21"/>
        <v>20374.999999999978</v>
      </c>
      <c r="AD24" s="37">
        <f t="shared" si="22"/>
        <v>-20374.999999999978</v>
      </c>
      <c r="AE24" s="37">
        <f t="shared" si="23"/>
        <v>-71699.999999999869</v>
      </c>
      <c r="AF24" s="37">
        <f t="shared" si="24"/>
        <v>0</v>
      </c>
      <c r="AG24" s="37">
        <f t="shared" si="25"/>
        <v>0</v>
      </c>
      <c r="AH24" s="37">
        <f t="shared" si="26"/>
        <v>4625.0000000000455</v>
      </c>
      <c r="AI24" s="37">
        <f t="shared" si="27"/>
        <v>0</v>
      </c>
      <c r="AJ24" s="37">
        <f t="shared" si="28"/>
        <v>0</v>
      </c>
    </row>
    <row r="25" spans="2:36" x14ac:dyDescent="0.25">
      <c r="B25" s="7" t="str">
        <f t="shared" si="4"/>
        <v>40820EURGBP 14-Nov-11</v>
      </c>
      <c r="C25" s="7">
        <v>40820</v>
      </c>
      <c r="D25" s="8" t="s">
        <v>40</v>
      </c>
      <c r="E25" s="6">
        <v>0.86</v>
      </c>
      <c r="F25" s="6"/>
      <c r="G25" s="6">
        <v>11</v>
      </c>
      <c r="H25" s="37">
        <v>0.87350001931190602</v>
      </c>
      <c r="I25" s="36">
        <v>1.3789049983024599</v>
      </c>
      <c r="J25" s="32">
        <v>7.7363150119781503</v>
      </c>
      <c r="K25" s="33">
        <v>5.6104771695672699</v>
      </c>
      <c r="L25" s="9">
        <v>40833</v>
      </c>
      <c r="M25" s="37">
        <f t="shared" si="5"/>
        <v>-9750.0000000000364</v>
      </c>
      <c r="N25" s="37">
        <f t="shared" si="6"/>
        <v>9750.0000000000364</v>
      </c>
      <c r="O25" s="37">
        <f t="shared" si="7"/>
        <v>-43999.999999999869</v>
      </c>
      <c r="P25" s="37">
        <f t="shared" si="8"/>
        <v>28900.000000000149</v>
      </c>
      <c r="Q25" s="37">
        <f t="shared" si="9"/>
        <v>-28900.000000000149</v>
      </c>
      <c r="R25" s="37">
        <f t="shared" si="10"/>
        <v>-2389500</v>
      </c>
      <c r="S25" s="37">
        <f t="shared" si="11"/>
        <v>-3749.9999999998645</v>
      </c>
      <c r="T25" s="37">
        <f t="shared" si="12"/>
        <v>62124.999999999956</v>
      </c>
      <c r="U25" s="37">
        <f t="shared" si="13"/>
        <v>-9750.0000000000364</v>
      </c>
      <c r="V25" s="37">
        <f t="shared" si="14"/>
        <v>9750.0000000000364</v>
      </c>
      <c r="W25" s="37">
        <f t="shared" si="15"/>
        <v>-42124.999999999804</v>
      </c>
      <c r="X25" s="37">
        <f t="shared" si="16"/>
        <v>28900.000000000149</v>
      </c>
      <c r="Y25" s="37">
        <f t="shared" si="17"/>
        <v>-28900.000000000149</v>
      </c>
      <c r="Z25" s="37">
        <f t="shared" si="18"/>
        <v>-3750.0000000000032</v>
      </c>
      <c r="AA25" s="37">
        <f t="shared" si="19"/>
        <v>60250.000000000029</v>
      </c>
      <c r="AB25" s="37">
        <f t="shared" si="20"/>
        <v>0</v>
      </c>
      <c r="AC25" s="37">
        <f t="shared" si="21"/>
        <v>-9750.0000000000364</v>
      </c>
      <c r="AD25" s="37">
        <f t="shared" si="22"/>
        <v>9750.0000000000364</v>
      </c>
      <c r="AE25" s="37">
        <f t="shared" si="23"/>
        <v>28900.000000000149</v>
      </c>
      <c r="AF25" s="37">
        <f t="shared" si="24"/>
        <v>0</v>
      </c>
      <c r="AG25" s="37">
        <f t="shared" si="25"/>
        <v>0</v>
      </c>
      <c r="AH25" s="37">
        <f t="shared" si="26"/>
        <v>-3750.0000000000032</v>
      </c>
      <c r="AI25" s="37">
        <f t="shared" si="27"/>
        <v>59250</v>
      </c>
      <c r="AJ25" s="37">
        <f t="shared" si="28"/>
        <v>0</v>
      </c>
    </row>
    <row r="26" spans="2:36" x14ac:dyDescent="0.25">
      <c r="B26" s="7" t="str">
        <f t="shared" si="4"/>
        <v>40820EURGBP 17-Oct-11</v>
      </c>
      <c r="C26" s="7">
        <v>40820</v>
      </c>
      <c r="D26" s="8" t="s">
        <v>41</v>
      </c>
      <c r="E26" s="6">
        <v>0.85850000000000004</v>
      </c>
      <c r="F26" s="6"/>
      <c r="G26" s="6">
        <v>12</v>
      </c>
      <c r="H26" s="37">
        <v>0.87159586775505404</v>
      </c>
      <c r="I26" s="36">
        <v>1.3698000311851499</v>
      </c>
      <c r="J26" s="32">
        <v>7.7488902822325301</v>
      </c>
      <c r="K26" s="33">
        <v>5.6569499969482404</v>
      </c>
      <c r="L26" s="9">
        <v>40834</v>
      </c>
      <c r="M26" s="37">
        <f t="shared" si="5"/>
        <v>0</v>
      </c>
      <c r="N26" s="37">
        <f t="shared" si="6"/>
        <v>0</v>
      </c>
      <c r="O26" s="37">
        <f t="shared" si="7"/>
        <v>0</v>
      </c>
      <c r="P26" s="37">
        <f t="shared" si="8"/>
        <v>0</v>
      </c>
      <c r="Q26" s="37">
        <f t="shared" si="9"/>
        <v>0</v>
      </c>
      <c r="R26" s="37">
        <f t="shared" si="10"/>
        <v>0</v>
      </c>
      <c r="S26" s="37">
        <f t="shared" si="11"/>
        <v>0</v>
      </c>
      <c r="T26" s="37">
        <f t="shared" si="12"/>
        <v>0</v>
      </c>
      <c r="U26" s="37">
        <f t="shared" si="13"/>
        <v>-11375.000000000135</v>
      </c>
      <c r="V26" s="37">
        <f t="shared" si="14"/>
        <v>11375.000000000135</v>
      </c>
      <c r="W26" s="37">
        <f t="shared" si="15"/>
        <v>-11375.000000000135</v>
      </c>
      <c r="X26" s="37">
        <f t="shared" si="16"/>
        <v>46400.000000000218</v>
      </c>
      <c r="Y26" s="37">
        <f t="shared" si="17"/>
        <v>-46400.000000000218</v>
      </c>
      <c r="Z26" s="37">
        <f t="shared" si="18"/>
        <v>-2375.0000000000159</v>
      </c>
      <c r="AA26" s="37">
        <f t="shared" si="19"/>
        <v>2375.0000000000159</v>
      </c>
      <c r="AB26" s="37">
        <f t="shared" si="20"/>
        <v>0</v>
      </c>
      <c r="AC26" s="37">
        <f t="shared" si="21"/>
        <v>-11374.999999999858</v>
      </c>
      <c r="AD26" s="37">
        <f t="shared" si="22"/>
        <v>11374.999999999858</v>
      </c>
      <c r="AE26" s="37">
        <f t="shared" si="23"/>
        <v>46400.000000000218</v>
      </c>
      <c r="AF26" s="37">
        <f t="shared" si="24"/>
        <v>0</v>
      </c>
      <c r="AG26" s="37">
        <f t="shared" si="25"/>
        <v>0</v>
      </c>
      <c r="AH26" s="37">
        <f t="shared" si="26"/>
        <v>-2375.0000000000159</v>
      </c>
      <c r="AI26" s="37">
        <f t="shared" si="27"/>
        <v>2375.0000000000159</v>
      </c>
      <c r="AJ26" s="37">
        <f t="shared" si="28"/>
        <v>0</v>
      </c>
    </row>
    <row r="27" spans="2:36" x14ac:dyDescent="0.25">
      <c r="B27" s="7" t="str">
        <f t="shared" si="4"/>
        <v>40820EURGBP 19-Mar-12</v>
      </c>
      <c r="C27" s="7">
        <v>40820</v>
      </c>
      <c r="D27" s="8" t="s">
        <v>42</v>
      </c>
      <c r="E27" s="6">
        <v>0.86080000000000001</v>
      </c>
      <c r="F27" s="6"/>
      <c r="G27" s="6">
        <v>13</v>
      </c>
      <c r="H27" s="37">
        <v>0.87237068058332801</v>
      </c>
      <c r="I27" s="36">
        <v>1.3810499906539899</v>
      </c>
      <c r="J27" s="32">
        <v>7.7341585710907097</v>
      </c>
      <c r="K27" s="33">
        <v>5.6002017475328598</v>
      </c>
      <c r="L27" s="9">
        <v>40835</v>
      </c>
      <c r="M27" s="37">
        <f t="shared" si="5"/>
        <v>2687.4883174872957</v>
      </c>
      <c r="N27" s="37">
        <f t="shared" si="6"/>
        <v>-2687.4883174872957</v>
      </c>
      <c r="O27" s="37">
        <f t="shared" si="7"/>
        <v>2687.4883174872957</v>
      </c>
      <c r="P27" s="37">
        <f t="shared" si="8"/>
        <v>-10298.252467140555</v>
      </c>
      <c r="Q27" s="37">
        <f t="shared" si="9"/>
        <v>10298.252467140555</v>
      </c>
      <c r="R27" s="37">
        <f t="shared" si="10"/>
        <v>-10298.252467140555</v>
      </c>
      <c r="S27" s="37">
        <f t="shared" si="11"/>
        <v>-1411.6492708399892</v>
      </c>
      <c r="T27" s="37">
        <f t="shared" si="12"/>
        <v>1411.6492708399892</v>
      </c>
      <c r="U27" s="37">
        <f t="shared" si="13"/>
        <v>14000.000000000124</v>
      </c>
      <c r="V27" s="37">
        <f t="shared" si="14"/>
        <v>-14000.000000000124</v>
      </c>
      <c r="W27" s="37">
        <f t="shared" si="15"/>
        <v>14000.000000000124</v>
      </c>
      <c r="X27" s="37">
        <f t="shared" si="16"/>
        <v>-56700.000000000196</v>
      </c>
      <c r="Y27" s="37">
        <f t="shared" si="17"/>
        <v>56700.000000000196</v>
      </c>
      <c r="Z27" s="37">
        <f t="shared" si="18"/>
        <v>1000.0000000000286</v>
      </c>
      <c r="AA27" s="37">
        <f t="shared" si="19"/>
        <v>-1000.0000000000286</v>
      </c>
      <c r="AB27" s="37">
        <f t="shared" si="20"/>
        <v>0</v>
      </c>
      <c r="AC27" s="37">
        <f t="shared" si="21"/>
        <v>13999.999999999845</v>
      </c>
      <c r="AD27" s="37">
        <f t="shared" si="22"/>
        <v>-13999.999999999845</v>
      </c>
      <c r="AE27" s="37">
        <f t="shared" si="23"/>
        <v>-56700.000000000196</v>
      </c>
      <c r="AF27" s="37">
        <f t="shared" si="24"/>
        <v>0</v>
      </c>
      <c r="AG27" s="37">
        <f t="shared" si="25"/>
        <v>0</v>
      </c>
      <c r="AH27" s="37">
        <f t="shared" si="26"/>
        <v>1000.0000000000286</v>
      </c>
      <c r="AI27" s="37">
        <f t="shared" si="27"/>
        <v>-1000.0000000000286</v>
      </c>
      <c r="AJ27" s="37">
        <f t="shared" si="28"/>
        <v>0</v>
      </c>
    </row>
    <row r="28" spans="2:36" x14ac:dyDescent="0.25">
      <c r="B28" s="7" t="str">
        <f t="shared" si="4"/>
        <v>40820EURUSD 14-Nov-11</v>
      </c>
      <c r="C28" s="7">
        <v>40820</v>
      </c>
      <c r="D28" s="8" t="s">
        <v>43</v>
      </c>
      <c r="E28" s="6">
        <v>1.3217000000000001</v>
      </c>
      <c r="F28" s="6"/>
      <c r="G28" s="6">
        <v>14</v>
      </c>
      <c r="H28" s="37">
        <v>0.87244353840206301</v>
      </c>
      <c r="I28" s="36">
        <v>1.37402004003525</v>
      </c>
      <c r="J28" s="32">
        <v>7.7114155747574298</v>
      </c>
      <c r="K28" s="33">
        <v>5.61230211355549</v>
      </c>
      <c r="L28" s="9">
        <v>40836</v>
      </c>
      <c r="M28" s="37">
        <f t="shared" si="5"/>
        <v>0</v>
      </c>
      <c r="N28" s="37">
        <f t="shared" si="6"/>
        <v>0</v>
      </c>
      <c r="O28" s="37">
        <f t="shared" si="7"/>
        <v>0</v>
      </c>
      <c r="P28" s="37">
        <f t="shared" si="8"/>
        <v>0</v>
      </c>
      <c r="Q28" s="37">
        <f t="shared" si="9"/>
        <v>0</v>
      </c>
      <c r="R28" s="37">
        <f t="shared" si="10"/>
        <v>0</v>
      </c>
      <c r="S28" s="37">
        <f t="shared" si="11"/>
        <v>0</v>
      </c>
      <c r="T28" s="37">
        <f t="shared" si="12"/>
        <v>0</v>
      </c>
      <c r="U28" s="37">
        <f t="shared" si="13"/>
        <v>-8750.0000000001473</v>
      </c>
      <c r="V28" s="37">
        <f t="shared" si="14"/>
        <v>8750.0000000001473</v>
      </c>
      <c r="W28" s="37">
        <f t="shared" si="15"/>
        <v>-8750.0000000001473</v>
      </c>
      <c r="X28" s="37">
        <f t="shared" si="16"/>
        <v>12100.000000000222</v>
      </c>
      <c r="Y28" s="37">
        <f t="shared" si="17"/>
        <v>-12100.000000000222</v>
      </c>
      <c r="Z28" s="37">
        <f t="shared" si="18"/>
        <v>0</v>
      </c>
      <c r="AA28" s="37">
        <f t="shared" si="19"/>
        <v>0</v>
      </c>
      <c r="AB28" s="37">
        <f t="shared" si="20"/>
        <v>0</v>
      </c>
      <c r="AC28" s="37">
        <f t="shared" si="21"/>
        <v>-8749.999999999869</v>
      </c>
      <c r="AD28" s="37">
        <f t="shared" si="22"/>
        <v>8749.999999999869</v>
      </c>
      <c r="AE28" s="37">
        <f t="shared" si="23"/>
        <v>12100.000000000222</v>
      </c>
      <c r="AF28" s="37">
        <f t="shared" si="24"/>
        <v>0</v>
      </c>
      <c r="AG28" s="37">
        <f t="shared" si="25"/>
        <v>0</v>
      </c>
      <c r="AH28" s="37">
        <f t="shared" si="26"/>
        <v>0</v>
      </c>
      <c r="AI28" s="37">
        <f t="shared" si="27"/>
        <v>0</v>
      </c>
      <c r="AJ28" s="37">
        <f t="shared" si="28"/>
        <v>0</v>
      </c>
    </row>
    <row r="29" spans="2:36" x14ac:dyDescent="0.25">
      <c r="B29" s="7" t="str">
        <f t="shared" si="4"/>
        <v>40820EURUSD 17-Oct-11</v>
      </c>
      <c r="C29" s="7">
        <v>40820</v>
      </c>
      <c r="D29" s="8" t="s">
        <v>44</v>
      </c>
      <c r="E29" s="6">
        <v>1.3202</v>
      </c>
      <c r="F29" s="6"/>
      <c r="G29" s="6">
        <v>15</v>
      </c>
      <c r="H29" s="37">
        <v>0.87138689272446701</v>
      </c>
      <c r="I29" s="36">
        <v>1.38824999332428</v>
      </c>
      <c r="J29" s="32">
        <v>7.7156853953910298</v>
      </c>
      <c r="K29" s="33">
        <v>5.5578501224517796</v>
      </c>
      <c r="L29" s="9">
        <v>40837</v>
      </c>
      <c r="M29" s="37">
        <f t="shared" si="5"/>
        <v>0</v>
      </c>
      <c r="N29" s="37">
        <f t="shared" si="6"/>
        <v>0</v>
      </c>
      <c r="O29" s="37">
        <f t="shared" si="7"/>
        <v>0</v>
      </c>
      <c r="P29" s="37">
        <f t="shared" si="8"/>
        <v>0</v>
      </c>
      <c r="Q29" s="37">
        <f t="shared" si="9"/>
        <v>0</v>
      </c>
      <c r="R29" s="37">
        <f t="shared" si="10"/>
        <v>0</v>
      </c>
      <c r="S29" s="37">
        <f t="shared" si="11"/>
        <v>0</v>
      </c>
      <c r="T29" s="37">
        <f t="shared" si="12"/>
        <v>0</v>
      </c>
      <c r="U29" s="37">
        <f t="shared" si="13"/>
        <v>17749.999999999989</v>
      </c>
      <c r="V29" s="37">
        <f t="shared" si="14"/>
        <v>-17749.999999999989</v>
      </c>
      <c r="W29" s="37">
        <f t="shared" si="15"/>
        <v>17749.999999999989</v>
      </c>
      <c r="X29" s="37">
        <f t="shared" si="16"/>
        <v>-54400.000000000226</v>
      </c>
      <c r="Y29" s="37">
        <f t="shared" si="17"/>
        <v>54400.000000000226</v>
      </c>
      <c r="Z29" s="37">
        <f t="shared" si="18"/>
        <v>-1250.0000000000011</v>
      </c>
      <c r="AA29" s="37">
        <f t="shared" si="19"/>
        <v>1250.0000000000011</v>
      </c>
      <c r="AB29" s="37">
        <f t="shared" si="20"/>
        <v>0</v>
      </c>
      <c r="AC29" s="37">
        <f t="shared" si="21"/>
        <v>17749.999999999989</v>
      </c>
      <c r="AD29" s="37">
        <f t="shared" si="22"/>
        <v>-17749.999999999989</v>
      </c>
      <c r="AE29" s="37">
        <f t="shared" si="23"/>
        <v>-54400.000000000226</v>
      </c>
      <c r="AF29" s="37">
        <f t="shared" si="24"/>
        <v>0</v>
      </c>
      <c r="AG29" s="37">
        <f t="shared" si="25"/>
        <v>0</v>
      </c>
      <c r="AH29" s="37">
        <f t="shared" si="26"/>
        <v>-1250.0000000000011</v>
      </c>
      <c r="AI29" s="37">
        <f t="shared" si="27"/>
        <v>1250.0000000000011</v>
      </c>
      <c r="AJ29" s="37">
        <f t="shared" si="28"/>
        <v>0</v>
      </c>
    </row>
    <row r="30" spans="2:36" x14ac:dyDescent="0.25">
      <c r="B30" s="7" t="str">
        <f t="shared" si="4"/>
        <v>40820EURUSD 19-Mar-12</v>
      </c>
      <c r="C30" s="7">
        <v>40820</v>
      </c>
      <c r="D30" s="8" t="s">
        <v>45</v>
      </c>
      <c r="E30" s="6">
        <v>1.3225</v>
      </c>
      <c r="F30" s="6"/>
      <c r="G30" s="6">
        <v>16</v>
      </c>
      <c r="H30" s="37">
        <v>0.869276934199119</v>
      </c>
      <c r="I30" s="36">
        <v>1.38314998149872</v>
      </c>
      <c r="J30" s="32">
        <v>7.6970912233504798</v>
      </c>
      <c r="K30" s="33">
        <v>5.5648999214172399</v>
      </c>
      <c r="L30" s="9">
        <v>40840</v>
      </c>
      <c r="M30" s="37">
        <f t="shared" si="5"/>
        <v>0</v>
      </c>
      <c r="N30" s="37">
        <f t="shared" si="6"/>
        <v>0</v>
      </c>
      <c r="O30" s="37">
        <f t="shared" si="7"/>
        <v>0</v>
      </c>
      <c r="P30" s="37">
        <f t="shared" si="8"/>
        <v>0</v>
      </c>
      <c r="Q30" s="37">
        <f t="shared" si="9"/>
        <v>0</v>
      </c>
      <c r="R30" s="37">
        <f t="shared" si="10"/>
        <v>0</v>
      </c>
      <c r="S30" s="37">
        <f t="shared" si="11"/>
        <v>0</v>
      </c>
      <c r="T30" s="37">
        <f t="shared" si="12"/>
        <v>0</v>
      </c>
      <c r="U30" s="37">
        <f t="shared" si="13"/>
        <v>-6374.9999999998527</v>
      </c>
      <c r="V30" s="37">
        <f t="shared" si="14"/>
        <v>6374.9999999998527</v>
      </c>
      <c r="W30" s="37">
        <f t="shared" si="15"/>
        <v>-6374.9999999998527</v>
      </c>
      <c r="X30" s="37">
        <f t="shared" si="16"/>
        <v>6999.9999999996735</v>
      </c>
      <c r="Y30" s="37">
        <f t="shared" si="17"/>
        <v>-6999.9999999996735</v>
      </c>
      <c r="Z30" s="37">
        <f t="shared" si="18"/>
        <v>-2624.9999999999886</v>
      </c>
      <c r="AA30" s="37">
        <f t="shared" si="19"/>
        <v>2624.9999999999886</v>
      </c>
      <c r="AB30" s="37">
        <f t="shared" si="20"/>
        <v>0</v>
      </c>
      <c r="AC30" s="37">
        <f t="shared" si="21"/>
        <v>-6375.000000000131</v>
      </c>
      <c r="AD30" s="37">
        <f t="shared" si="22"/>
        <v>6375.000000000131</v>
      </c>
      <c r="AE30" s="37">
        <f t="shared" si="23"/>
        <v>6999.9999999996735</v>
      </c>
      <c r="AF30" s="37">
        <f t="shared" si="24"/>
        <v>0</v>
      </c>
      <c r="AG30" s="37">
        <f t="shared" si="25"/>
        <v>0</v>
      </c>
      <c r="AH30" s="37">
        <f t="shared" si="26"/>
        <v>-2624.9999999999886</v>
      </c>
      <c r="AI30" s="37">
        <f t="shared" si="27"/>
        <v>2624.9999999999886</v>
      </c>
      <c r="AJ30" s="37">
        <f t="shared" si="28"/>
        <v>0</v>
      </c>
    </row>
    <row r="31" spans="2:36" x14ac:dyDescent="0.25">
      <c r="B31" s="7" t="str">
        <f t="shared" si="4"/>
        <v>40820USDNOK 14-Nov-11</v>
      </c>
      <c r="C31" s="7">
        <v>40820</v>
      </c>
      <c r="D31" s="8" t="s">
        <v>46</v>
      </c>
      <c r="E31" s="6">
        <v>5.9579000000000004</v>
      </c>
      <c r="F31" s="6"/>
      <c r="G31" s="6">
        <v>17</v>
      </c>
      <c r="H31" s="37">
        <v>0.86952245790907401</v>
      </c>
      <c r="I31" s="36">
        <v>1.3917750120162999</v>
      </c>
      <c r="J31" s="32">
        <v>7.6891393064188804</v>
      </c>
      <c r="K31" s="33">
        <v>5.5246999263763401</v>
      </c>
      <c r="L31" s="9">
        <v>40841</v>
      </c>
      <c r="M31" s="37">
        <f t="shared" si="5"/>
        <v>0</v>
      </c>
      <c r="N31" s="37">
        <f t="shared" si="6"/>
        <v>0</v>
      </c>
      <c r="O31" s="37">
        <f t="shared" si="7"/>
        <v>0</v>
      </c>
      <c r="P31" s="37">
        <f t="shared" si="8"/>
        <v>0</v>
      </c>
      <c r="Q31" s="37">
        <f t="shared" si="9"/>
        <v>0</v>
      </c>
      <c r="R31" s="37">
        <f t="shared" si="10"/>
        <v>0</v>
      </c>
      <c r="S31" s="37">
        <f t="shared" si="11"/>
        <v>0</v>
      </c>
      <c r="T31" s="37">
        <f t="shared" si="12"/>
        <v>0</v>
      </c>
      <c r="U31" s="37">
        <f t="shared" si="13"/>
        <v>10874.999999999913</v>
      </c>
      <c r="V31" s="37">
        <f t="shared" si="14"/>
        <v>-10874.999999999913</v>
      </c>
      <c r="W31" s="37">
        <f t="shared" si="15"/>
        <v>10874.999999999913</v>
      </c>
      <c r="X31" s="37">
        <f t="shared" si="16"/>
        <v>-40199.999999999571</v>
      </c>
      <c r="Y31" s="37">
        <f t="shared" si="17"/>
        <v>40199.999999999571</v>
      </c>
      <c r="Z31" s="37">
        <f t="shared" si="18"/>
        <v>249.99999999997246</v>
      </c>
      <c r="AA31" s="37">
        <f t="shared" si="19"/>
        <v>-249.99999999997246</v>
      </c>
      <c r="AB31" s="37">
        <f t="shared" si="20"/>
        <v>0</v>
      </c>
      <c r="AC31" s="37">
        <f t="shared" si="21"/>
        <v>10874.999999999913</v>
      </c>
      <c r="AD31" s="37">
        <f t="shared" si="22"/>
        <v>-10874.999999999913</v>
      </c>
      <c r="AE31" s="37">
        <f t="shared" si="23"/>
        <v>-40199.999999999571</v>
      </c>
      <c r="AF31" s="37">
        <f t="shared" si="24"/>
        <v>0</v>
      </c>
      <c r="AG31" s="37">
        <f t="shared" si="25"/>
        <v>0</v>
      </c>
      <c r="AH31" s="37">
        <f t="shared" si="26"/>
        <v>249.99999999997246</v>
      </c>
      <c r="AI31" s="37">
        <f t="shared" si="27"/>
        <v>-249.99999999997246</v>
      </c>
      <c r="AJ31" s="37">
        <f t="shared" si="28"/>
        <v>0</v>
      </c>
    </row>
    <row r="32" spans="2:36" x14ac:dyDescent="0.25">
      <c r="B32" s="7" t="str">
        <f t="shared" si="4"/>
        <v>40820USDNOK 17-Oct-11</v>
      </c>
      <c r="C32" s="7">
        <v>40820</v>
      </c>
      <c r="D32" s="8" t="s">
        <v>47</v>
      </c>
      <c r="E32" s="6">
        <v>5.9564000000000004</v>
      </c>
      <c r="F32" s="6"/>
      <c r="G32" s="6">
        <v>18</v>
      </c>
      <c r="H32" s="37">
        <v>0.87114094978276702</v>
      </c>
      <c r="I32" s="36">
        <v>1.3959249854087801</v>
      </c>
      <c r="J32" s="32">
        <v>7.6747465155898302</v>
      </c>
      <c r="K32" s="33">
        <v>5.49796485900879</v>
      </c>
      <c r="L32" s="9">
        <v>40842</v>
      </c>
      <c r="M32" s="37">
        <f t="shared" si="5"/>
        <v>0</v>
      </c>
      <c r="N32" s="37">
        <f t="shared" si="6"/>
        <v>0</v>
      </c>
      <c r="O32" s="37">
        <f t="shared" si="7"/>
        <v>0</v>
      </c>
      <c r="P32" s="37">
        <f t="shared" si="8"/>
        <v>0</v>
      </c>
      <c r="Q32" s="37">
        <f t="shared" si="9"/>
        <v>0</v>
      </c>
      <c r="R32" s="37">
        <f t="shared" si="10"/>
        <v>0</v>
      </c>
      <c r="S32" s="37">
        <f t="shared" si="11"/>
        <v>0</v>
      </c>
      <c r="T32" s="37">
        <f t="shared" si="12"/>
        <v>0</v>
      </c>
      <c r="U32" s="37">
        <f t="shared" si="13"/>
        <v>5124.9999999999909</v>
      </c>
      <c r="V32" s="37">
        <f t="shared" si="14"/>
        <v>-5124.9999999999909</v>
      </c>
      <c r="W32" s="37">
        <f t="shared" si="15"/>
        <v>5124.9999999999909</v>
      </c>
      <c r="X32" s="37">
        <f t="shared" si="16"/>
        <v>-26699.999999999945</v>
      </c>
      <c r="Y32" s="37">
        <f t="shared" si="17"/>
        <v>26699.999999999945</v>
      </c>
      <c r="Z32" s="37">
        <f t="shared" si="18"/>
        <v>2000.0000000000573</v>
      </c>
      <c r="AA32" s="37">
        <f t="shared" si="19"/>
        <v>-2000.0000000000573</v>
      </c>
      <c r="AB32" s="37">
        <f t="shared" si="20"/>
        <v>0</v>
      </c>
      <c r="AC32" s="37">
        <f t="shared" si="21"/>
        <v>5125.0000000002683</v>
      </c>
      <c r="AD32" s="37">
        <f t="shared" si="22"/>
        <v>-5125.0000000002683</v>
      </c>
      <c r="AE32" s="37">
        <f t="shared" si="23"/>
        <v>-26699.999999999945</v>
      </c>
      <c r="AF32" s="37">
        <f t="shared" si="24"/>
        <v>0</v>
      </c>
      <c r="AG32" s="37">
        <f t="shared" si="25"/>
        <v>0</v>
      </c>
      <c r="AH32" s="37">
        <f t="shared" si="26"/>
        <v>1999.9999999999186</v>
      </c>
      <c r="AI32" s="37">
        <f t="shared" si="27"/>
        <v>-1999.9999999999186</v>
      </c>
      <c r="AJ32" s="37">
        <f t="shared" si="28"/>
        <v>0</v>
      </c>
    </row>
    <row r="33" spans="2:36" x14ac:dyDescent="0.25">
      <c r="B33" s="7" t="str">
        <f t="shared" si="4"/>
        <v>40820USDNOK 19-Mar-12</v>
      </c>
      <c r="C33" s="7">
        <v>40820</v>
      </c>
      <c r="D33" s="8" t="s">
        <v>48</v>
      </c>
      <c r="E33" s="6">
        <v>5.9587000000000003</v>
      </c>
      <c r="F33" s="6"/>
      <c r="G33" s="6">
        <v>19</v>
      </c>
      <c r="H33" s="37">
        <v>0.87954222653769298</v>
      </c>
      <c r="I33" s="36">
        <v>1.4140400290489199</v>
      </c>
      <c r="J33" s="32">
        <v>7.6783201694488596</v>
      </c>
      <c r="K33" s="33">
        <v>5.4300585639101602</v>
      </c>
      <c r="L33" s="9">
        <v>40843</v>
      </c>
      <c r="M33" s="37">
        <f t="shared" si="5"/>
        <v>0</v>
      </c>
      <c r="N33" s="37">
        <f t="shared" si="6"/>
        <v>0</v>
      </c>
      <c r="O33" s="37">
        <f t="shared" si="7"/>
        <v>0</v>
      </c>
      <c r="P33" s="37">
        <f t="shared" si="8"/>
        <v>0</v>
      </c>
      <c r="Q33" s="37">
        <f t="shared" si="9"/>
        <v>0</v>
      </c>
      <c r="R33" s="37">
        <f t="shared" si="10"/>
        <v>0</v>
      </c>
      <c r="S33" s="37">
        <f t="shared" si="11"/>
        <v>0</v>
      </c>
      <c r="T33" s="37">
        <f t="shared" si="12"/>
        <v>0</v>
      </c>
      <c r="U33" s="37">
        <f t="shared" si="13"/>
        <v>22625.000000000007</v>
      </c>
      <c r="V33" s="37">
        <f t="shared" si="14"/>
        <v>-22625.000000000007</v>
      </c>
      <c r="W33" s="37">
        <f t="shared" si="15"/>
        <v>22625.000000000007</v>
      </c>
      <c r="X33" s="37">
        <f t="shared" si="16"/>
        <v>-67899.999999999854</v>
      </c>
      <c r="Y33" s="37">
        <f t="shared" si="17"/>
        <v>67899.999999999854</v>
      </c>
      <c r="Z33" s="37">
        <f t="shared" si="18"/>
        <v>10499.999999999955</v>
      </c>
      <c r="AA33" s="37">
        <f t="shared" si="19"/>
        <v>-10499.999999999955</v>
      </c>
      <c r="AB33" s="37">
        <f t="shared" si="20"/>
        <v>0</v>
      </c>
      <c r="AC33" s="37">
        <f t="shared" si="21"/>
        <v>22624.999999999727</v>
      </c>
      <c r="AD33" s="37">
        <f t="shared" si="22"/>
        <v>-22624.999999999727</v>
      </c>
      <c r="AE33" s="37">
        <f t="shared" si="23"/>
        <v>-67899.999999999854</v>
      </c>
      <c r="AF33" s="37">
        <f t="shared" si="24"/>
        <v>0</v>
      </c>
      <c r="AG33" s="37">
        <f t="shared" si="25"/>
        <v>0</v>
      </c>
      <c r="AH33" s="37">
        <f t="shared" si="26"/>
        <v>10500.000000000093</v>
      </c>
      <c r="AI33" s="37">
        <f t="shared" si="27"/>
        <v>-10500.000000000093</v>
      </c>
      <c r="AJ33" s="37">
        <f t="shared" si="28"/>
        <v>0</v>
      </c>
    </row>
    <row r="34" spans="2:36" x14ac:dyDescent="0.25">
      <c r="B34" s="7" t="str">
        <f t="shared" si="4"/>
        <v>40821EURGBP 14-Nov-11</v>
      </c>
      <c r="C34" s="7">
        <v>40821</v>
      </c>
      <c r="D34" s="8" t="s">
        <v>40</v>
      </c>
      <c r="E34" s="6">
        <v>0.86329999999999996</v>
      </c>
      <c r="F34" s="6"/>
      <c r="G34" s="6">
        <v>20</v>
      </c>
      <c r="H34" s="37">
        <v>0.87915281996917305</v>
      </c>
      <c r="I34" s="36">
        <v>1.4154800176620499</v>
      </c>
      <c r="J34" s="32">
        <v>7.6734585838973803</v>
      </c>
      <c r="K34" s="33">
        <v>5.4210999011993399</v>
      </c>
      <c r="L34" s="9">
        <v>40844</v>
      </c>
      <c r="M34" s="37">
        <f t="shared" si="5"/>
        <v>0</v>
      </c>
      <c r="N34" s="37">
        <f t="shared" si="6"/>
        <v>0</v>
      </c>
      <c r="O34" s="37">
        <f t="shared" si="7"/>
        <v>0</v>
      </c>
      <c r="P34" s="37">
        <f t="shared" si="8"/>
        <v>0</v>
      </c>
      <c r="Q34" s="37">
        <f t="shared" si="9"/>
        <v>0</v>
      </c>
      <c r="R34" s="37">
        <f t="shared" si="10"/>
        <v>0</v>
      </c>
      <c r="S34" s="37">
        <f t="shared" si="11"/>
        <v>0</v>
      </c>
      <c r="T34" s="37">
        <f t="shared" si="12"/>
        <v>0</v>
      </c>
      <c r="U34" s="37">
        <f t="shared" si="13"/>
        <v>1875.0000000000709</v>
      </c>
      <c r="V34" s="37">
        <f t="shared" si="14"/>
        <v>-1875.0000000000709</v>
      </c>
      <c r="W34" s="37">
        <f t="shared" si="15"/>
        <v>1875.0000000000709</v>
      </c>
      <c r="X34" s="37">
        <f t="shared" si="16"/>
        <v>-9000.000000000342</v>
      </c>
      <c r="Y34" s="37">
        <f t="shared" si="17"/>
        <v>9000.000000000342</v>
      </c>
      <c r="Z34" s="37">
        <f t="shared" si="18"/>
        <v>-374.99999999995867</v>
      </c>
      <c r="AA34" s="37">
        <f t="shared" si="19"/>
        <v>374.99999999995867</v>
      </c>
      <c r="AB34" s="37">
        <f t="shared" si="20"/>
        <v>0</v>
      </c>
      <c r="AC34" s="37">
        <f t="shared" si="21"/>
        <v>1875.0000000000709</v>
      </c>
      <c r="AD34" s="37">
        <f t="shared" si="22"/>
        <v>-1875.0000000000709</v>
      </c>
      <c r="AE34" s="37">
        <f t="shared" si="23"/>
        <v>-9000.000000000342</v>
      </c>
      <c r="AF34" s="37">
        <f t="shared" si="24"/>
        <v>0</v>
      </c>
      <c r="AG34" s="37">
        <f t="shared" si="25"/>
        <v>0</v>
      </c>
      <c r="AH34" s="37">
        <f t="shared" si="26"/>
        <v>-375.00000000009749</v>
      </c>
      <c r="AI34" s="37">
        <f t="shared" si="27"/>
        <v>375.00000000009749</v>
      </c>
      <c r="AJ34" s="37">
        <f t="shared" si="28"/>
        <v>0</v>
      </c>
    </row>
    <row r="35" spans="2:36" x14ac:dyDescent="0.25">
      <c r="B35" s="7" t="str">
        <f t="shared" si="4"/>
        <v>40821EURGBP 17-Oct-11</v>
      </c>
      <c r="C35" s="7">
        <v>40821</v>
      </c>
      <c r="D35" s="8" t="s">
        <v>41</v>
      </c>
      <c r="E35" s="6">
        <v>0.86180000000000001</v>
      </c>
      <c r="F35" s="6"/>
      <c r="G35" s="6">
        <v>21</v>
      </c>
      <c r="H35" s="37">
        <v>0.87233471716335098</v>
      </c>
      <c r="I35" s="36">
        <v>1.4000099897384599</v>
      </c>
      <c r="J35" s="32">
        <v>7.6987948923799099</v>
      </c>
      <c r="K35" s="33">
        <v>5.4990999698638898</v>
      </c>
      <c r="L35" s="9">
        <v>40847</v>
      </c>
      <c r="M35" s="37">
        <f t="shared" si="5"/>
        <v>0</v>
      </c>
      <c r="N35" s="37">
        <f t="shared" si="6"/>
        <v>0</v>
      </c>
      <c r="O35" s="37">
        <f t="shared" si="7"/>
        <v>0</v>
      </c>
      <c r="P35" s="37">
        <f t="shared" si="8"/>
        <v>0</v>
      </c>
      <c r="Q35" s="37">
        <f t="shared" si="9"/>
        <v>0</v>
      </c>
      <c r="R35" s="37">
        <f t="shared" si="10"/>
        <v>0</v>
      </c>
      <c r="S35" s="37">
        <f t="shared" si="11"/>
        <v>0</v>
      </c>
      <c r="T35" s="37">
        <f t="shared" si="12"/>
        <v>0</v>
      </c>
      <c r="U35" s="37">
        <f t="shared" si="13"/>
        <v>-19375.000000000087</v>
      </c>
      <c r="V35" s="37">
        <f t="shared" si="14"/>
        <v>19375.000000000087</v>
      </c>
      <c r="W35" s="37">
        <f t="shared" si="15"/>
        <v>-19375.000000000087</v>
      </c>
      <c r="X35" s="37">
        <f t="shared" si="16"/>
        <v>78000.000000000291</v>
      </c>
      <c r="Y35" s="37">
        <f t="shared" si="17"/>
        <v>-78000.000000000291</v>
      </c>
      <c r="Z35" s="37">
        <f t="shared" si="18"/>
        <v>-8625.0000000000218</v>
      </c>
      <c r="AA35" s="37">
        <f t="shared" si="19"/>
        <v>8625.0000000000218</v>
      </c>
      <c r="AB35" s="37">
        <f t="shared" si="20"/>
        <v>0</v>
      </c>
      <c r="AC35" s="37">
        <f t="shared" si="21"/>
        <v>-19374.999999999811</v>
      </c>
      <c r="AD35" s="37">
        <f t="shared" si="22"/>
        <v>19374.999999999811</v>
      </c>
      <c r="AE35" s="37">
        <f t="shared" si="23"/>
        <v>78000.000000000291</v>
      </c>
      <c r="AF35" s="37">
        <f t="shared" si="24"/>
        <v>0</v>
      </c>
      <c r="AG35" s="37">
        <f t="shared" si="25"/>
        <v>0</v>
      </c>
      <c r="AH35" s="37">
        <f t="shared" si="26"/>
        <v>-8624.9999999998836</v>
      </c>
      <c r="AI35" s="37">
        <f t="shared" si="27"/>
        <v>8624.9999999998836</v>
      </c>
      <c r="AJ35" s="37">
        <f t="shared" si="28"/>
        <v>0</v>
      </c>
    </row>
    <row r="36" spans="2:36" x14ac:dyDescent="0.25">
      <c r="B36" s="7" t="str">
        <f t="shared" si="4"/>
        <v>40821EURGBP 19-Mar-12</v>
      </c>
      <c r="C36" s="7">
        <v>40821</v>
      </c>
      <c r="D36" s="8" t="s">
        <v>42</v>
      </c>
      <c r="E36" s="6">
        <v>0.86409999999999998</v>
      </c>
      <c r="F36" s="6"/>
      <c r="G36" s="6">
        <v>22</v>
      </c>
      <c r="H36" s="37">
        <v>0.85744913437845105</v>
      </c>
      <c r="I36" s="36">
        <v>1.3676999807357799</v>
      </c>
      <c r="J36" s="32">
        <v>7.7454217666438998</v>
      </c>
      <c r="K36" s="33">
        <v>5.6631000041961697</v>
      </c>
      <c r="L36" s="9">
        <v>40848</v>
      </c>
      <c r="M36" s="37">
        <f t="shared" si="5"/>
        <v>0</v>
      </c>
      <c r="N36" s="37">
        <f t="shared" si="6"/>
        <v>0</v>
      </c>
      <c r="O36" s="37">
        <f t="shared" si="7"/>
        <v>0</v>
      </c>
      <c r="P36" s="37">
        <f t="shared" si="8"/>
        <v>0</v>
      </c>
      <c r="Q36" s="37">
        <f t="shared" si="9"/>
        <v>0</v>
      </c>
      <c r="R36" s="37">
        <f t="shared" si="10"/>
        <v>0</v>
      </c>
      <c r="S36" s="37">
        <f t="shared" si="11"/>
        <v>0</v>
      </c>
      <c r="T36" s="37">
        <f t="shared" si="12"/>
        <v>0</v>
      </c>
      <c r="U36" s="37">
        <f t="shared" si="13"/>
        <v>-40374.999999999993</v>
      </c>
      <c r="V36" s="37">
        <f t="shared" si="14"/>
        <v>40374.999999999993</v>
      </c>
      <c r="W36" s="37">
        <f t="shared" si="15"/>
        <v>-40374.999999999993</v>
      </c>
      <c r="X36" s="37">
        <f t="shared" si="16"/>
        <v>163999.99999999971</v>
      </c>
      <c r="Y36" s="37">
        <f t="shared" si="17"/>
        <v>-163999.99999999971</v>
      </c>
      <c r="Z36" s="37">
        <f t="shared" si="18"/>
        <v>-18625.000000000029</v>
      </c>
      <c r="AA36" s="37">
        <f t="shared" si="19"/>
        <v>18625.000000000029</v>
      </c>
      <c r="AB36" s="37">
        <f t="shared" si="20"/>
        <v>0</v>
      </c>
      <c r="AC36" s="37">
        <f t="shared" si="21"/>
        <v>-40374.999999999993</v>
      </c>
      <c r="AD36" s="37">
        <f t="shared" si="22"/>
        <v>40374.999999999993</v>
      </c>
      <c r="AE36" s="37">
        <f t="shared" si="23"/>
        <v>163999.99999999971</v>
      </c>
      <c r="AF36" s="37">
        <f t="shared" si="24"/>
        <v>0</v>
      </c>
      <c r="AG36" s="37">
        <f t="shared" si="25"/>
        <v>0</v>
      </c>
      <c r="AH36" s="37">
        <f t="shared" si="26"/>
        <v>-18625.000000000029</v>
      </c>
      <c r="AI36" s="37">
        <f t="shared" si="27"/>
        <v>18625.000000000029</v>
      </c>
      <c r="AJ36" s="37">
        <f t="shared" si="28"/>
        <v>0</v>
      </c>
    </row>
    <row r="37" spans="2:36" x14ac:dyDescent="0.25">
      <c r="B37" s="7" t="str">
        <f t="shared" si="4"/>
        <v>40821EURUSD 14-Nov-11</v>
      </c>
      <c r="C37" s="7">
        <v>40821</v>
      </c>
      <c r="D37" s="8" t="s">
        <v>43</v>
      </c>
      <c r="E37" s="6">
        <v>1.3332999999999999</v>
      </c>
      <c r="F37" s="6"/>
      <c r="G37" s="6">
        <v>23</v>
      </c>
      <c r="H37" s="37">
        <v>0.86160814555700305</v>
      </c>
      <c r="I37" s="36">
        <v>1.3785299658775301</v>
      </c>
      <c r="J37" s="32">
        <v>7.7655349075475604</v>
      </c>
      <c r="K37" s="33">
        <v>5.63319993019104</v>
      </c>
      <c r="L37" s="9">
        <v>40849</v>
      </c>
      <c r="M37" s="37">
        <f t="shared" si="5"/>
        <v>0</v>
      </c>
      <c r="N37" s="37">
        <f t="shared" si="6"/>
        <v>0</v>
      </c>
      <c r="O37" s="37">
        <f t="shared" si="7"/>
        <v>0</v>
      </c>
      <c r="P37" s="37">
        <f t="shared" si="8"/>
        <v>0</v>
      </c>
      <c r="Q37" s="37">
        <f t="shared" si="9"/>
        <v>0</v>
      </c>
      <c r="R37" s="37">
        <f t="shared" si="10"/>
        <v>0</v>
      </c>
      <c r="S37" s="37">
        <f t="shared" si="11"/>
        <v>0</v>
      </c>
      <c r="T37" s="37">
        <f t="shared" si="12"/>
        <v>0</v>
      </c>
      <c r="U37" s="37">
        <f t="shared" si="13"/>
        <v>13499.999999999902</v>
      </c>
      <c r="V37" s="37">
        <f t="shared" si="14"/>
        <v>-13499.999999999902</v>
      </c>
      <c r="W37" s="37">
        <f t="shared" si="15"/>
        <v>13499.999999999902</v>
      </c>
      <c r="X37" s="37">
        <f t="shared" si="16"/>
        <v>-29900.00000000048</v>
      </c>
      <c r="Y37" s="37">
        <f t="shared" si="17"/>
        <v>29900.00000000048</v>
      </c>
      <c r="Z37" s="37">
        <f t="shared" si="18"/>
        <v>5249.9999999999773</v>
      </c>
      <c r="AA37" s="37">
        <f t="shared" si="19"/>
        <v>-5249.9999999999773</v>
      </c>
      <c r="AB37" s="37">
        <f t="shared" si="20"/>
        <v>0</v>
      </c>
      <c r="AC37" s="37">
        <f t="shared" si="21"/>
        <v>13499.999999999902</v>
      </c>
      <c r="AD37" s="37">
        <f t="shared" si="22"/>
        <v>-13499.999999999902</v>
      </c>
      <c r="AE37" s="37">
        <f t="shared" si="23"/>
        <v>-29899.999999999593</v>
      </c>
      <c r="AF37" s="37">
        <f t="shared" si="24"/>
        <v>0</v>
      </c>
      <c r="AG37" s="37">
        <f t="shared" si="25"/>
        <v>0</v>
      </c>
      <c r="AH37" s="37">
        <f t="shared" si="26"/>
        <v>5249.9999999999773</v>
      </c>
      <c r="AI37" s="37">
        <f t="shared" si="27"/>
        <v>-5249.9999999999773</v>
      </c>
      <c r="AJ37" s="37">
        <f t="shared" si="28"/>
        <v>0</v>
      </c>
    </row>
    <row r="38" spans="2:36" x14ac:dyDescent="0.25">
      <c r="B38" s="7" t="str">
        <f t="shared" si="4"/>
        <v>40821EURUSD 17-Oct-11</v>
      </c>
      <c r="C38" s="7">
        <v>40821</v>
      </c>
      <c r="D38" s="8" t="s">
        <v>44</v>
      </c>
      <c r="E38" s="6">
        <v>1.3318000000000001</v>
      </c>
      <c r="F38" s="6"/>
      <c r="G38" s="6">
        <v>24</v>
      </c>
      <c r="H38" s="37">
        <v>0.85927842404145105</v>
      </c>
      <c r="I38" s="36">
        <v>1.3766499757766699</v>
      </c>
      <c r="J38" s="32">
        <v>7.7210099921515702</v>
      </c>
      <c r="K38" s="33">
        <v>5.6085498332977304</v>
      </c>
      <c r="L38" s="9">
        <v>40850</v>
      </c>
      <c r="M38" s="37">
        <f t="shared" si="5"/>
        <v>0</v>
      </c>
      <c r="N38" s="37">
        <f t="shared" si="6"/>
        <v>0</v>
      </c>
      <c r="O38" s="37">
        <f t="shared" si="7"/>
        <v>0</v>
      </c>
      <c r="P38" s="37">
        <f t="shared" si="8"/>
        <v>0</v>
      </c>
      <c r="Q38" s="37">
        <f t="shared" si="9"/>
        <v>0</v>
      </c>
      <c r="R38" s="37">
        <f t="shared" si="10"/>
        <v>0</v>
      </c>
      <c r="S38" s="37">
        <f t="shared" si="11"/>
        <v>0</v>
      </c>
      <c r="T38" s="37">
        <f t="shared" si="12"/>
        <v>0</v>
      </c>
      <c r="U38" s="37">
        <f t="shared" si="13"/>
        <v>-2374.9999999997385</v>
      </c>
      <c r="V38" s="37">
        <f t="shared" si="14"/>
        <v>2374.9999999997385</v>
      </c>
      <c r="W38" s="37">
        <f t="shared" si="15"/>
        <v>-2374.9999999997385</v>
      </c>
      <c r="X38" s="37">
        <f t="shared" si="16"/>
        <v>-24699.99999999928</v>
      </c>
      <c r="Y38" s="37">
        <f t="shared" si="17"/>
        <v>24699.99999999928</v>
      </c>
      <c r="Z38" s="37">
        <f t="shared" si="18"/>
        <v>-2874.9999999999609</v>
      </c>
      <c r="AA38" s="37">
        <f t="shared" si="19"/>
        <v>2874.9999999999609</v>
      </c>
      <c r="AB38" s="37">
        <f t="shared" si="20"/>
        <v>0</v>
      </c>
      <c r="AC38" s="37">
        <f t="shared" si="21"/>
        <v>-2375.0000000000159</v>
      </c>
      <c r="AD38" s="37">
        <f t="shared" si="22"/>
        <v>2375.0000000000159</v>
      </c>
      <c r="AE38" s="37">
        <f t="shared" si="23"/>
        <v>-24700.000000000167</v>
      </c>
      <c r="AF38" s="37">
        <f t="shared" si="24"/>
        <v>0</v>
      </c>
      <c r="AG38" s="37">
        <f t="shared" si="25"/>
        <v>0</v>
      </c>
      <c r="AH38" s="37">
        <f t="shared" si="26"/>
        <v>-2874.9999999999609</v>
      </c>
      <c r="AI38" s="37">
        <f t="shared" si="27"/>
        <v>2874.9999999999609</v>
      </c>
      <c r="AJ38" s="37">
        <f t="shared" si="28"/>
        <v>0</v>
      </c>
    </row>
    <row r="39" spans="2:36" x14ac:dyDescent="0.25">
      <c r="B39" s="7" t="str">
        <f t="shared" si="4"/>
        <v>40821EURUSD 19-Mar-12</v>
      </c>
      <c r="C39" s="7">
        <v>40821</v>
      </c>
      <c r="D39" s="8" t="s">
        <v>45</v>
      </c>
      <c r="E39" s="6">
        <v>1.3341000000000001</v>
      </c>
      <c r="F39" s="6"/>
      <c r="G39" s="6">
        <v>25</v>
      </c>
      <c r="H39" s="37">
        <v>0.86015004673586404</v>
      </c>
      <c r="I39" s="36">
        <v>1.37295001745224</v>
      </c>
      <c r="J39" s="32">
        <v>7.7580004722241602</v>
      </c>
      <c r="K39" s="33">
        <v>5.6506066306918799</v>
      </c>
      <c r="L39" s="9">
        <v>40851</v>
      </c>
      <c r="M39" s="37">
        <f t="shared" si="5"/>
        <v>0</v>
      </c>
      <c r="N39" s="37">
        <f t="shared" si="6"/>
        <v>0</v>
      </c>
      <c r="O39" s="37">
        <f t="shared" si="7"/>
        <v>0</v>
      </c>
      <c r="P39" s="37">
        <f t="shared" si="8"/>
        <v>0</v>
      </c>
      <c r="Q39" s="37">
        <f t="shared" si="9"/>
        <v>0</v>
      </c>
      <c r="R39" s="37">
        <f t="shared" si="10"/>
        <v>0</v>
      </c>
      <c r="S39" s="37">
        <f t="shared" si="11"/>
        <v>0</v>
      </c>
      <c r="T39" s="37">
        <f t="shared" si="12"/>
        <v>0</v>
      </c>
      <c r="U39" s="37">
        <f t="shared" si="13"/>
        <v>-4500.0000000000591</v>
      </c>
      <c r="V39" s="37">
        <f t="shared" si="14"/>
        <v>4500.0000000000591</v>
      </c>
      <c r="W39" s="37">
        <f t="shared" si="15"/>
        <v>-4500.0000000000591</v>
      </c>
      <c r="X39" s="37">
        <f t="shared" si="16"/>
        <v>42099.999999999585</v>
      </c>
      <c r="Y39" s="37">
        <f t="shared" si="17"/>
        <v>-42099.999999999585</v>
      </c>
      <c r="Z39" s="37">
        <f t="shared" si="18"/>
        <v>1125.0000000000148</v>
      </c>
      <c r="AA39" s="37">
        <f t="shared" si="19"/>
        <v>-1125.0000000000148</v>
      </c>
      <c r="AB39" s="37">
        <f t="shared" si="20"/>
        <v>0</v>
      </c>
      <c r="AC39" s="37">
        <f t="shared" si="21"/>
        <v>-4500.0000000000591</v>
      </c>
      <c r="AD39" s="37">
        <f t="shared" si="22"/>
        <v>4500.0000000000591</v>
      </c>
      <c r="AE39" s="37">
        <f t="shared" si="23"/>
        <v>42099.999999999585</v>
      </c>
      <c r="AF39" s="37">
        <f t="shared" si="24"/>
        <v>0</v>
      </c>
      <c r="AG39" s="37">
        <f t="shared" si="25"/>
        <v>0</v>
      </c>
      <c r="AH39" s="37">
        <f t="shared" si="26"/>
        <v>1125.0000000000148</v>
      </c>
      <c r="AI39" s="37">
        <f t="shared" si="27"/>
        <v>-1125.0000000000148</v>
      </c>
      <c r="AJ39" s="37">
        <f t="shared" si="28"/>
        <v>0</v>
      </c>
    </row>
    <row r="40" spans="2:36" x14ac:dyDescent="0.25">
      <c r="B40" s="7" t="str">
        <f t="shared" si="4"/>
        <v>40821USDNOK 14-Nov-11</v>
      </c>
      <c r="C40" s="7">
        <v>40821</v>
      </c>
      <c r="D40" s="8" t="s">
        <v>46</v>
      </c>
      <c r="E40" s="6">
        <v>5.8771000000000004</v>
      </c>
      <c r="F40" s="6"/>
      <c r="G40" s="6">
        <v>26</v>
      </c>
      <c r="H40" s="37">
        <v>0.85839465665211401</v>
      </c>
      <c r="I40" s="36">
        <v>1.37634998559952</v>
      </c>
      <c r="J40" s="32">
        <v>7.7153986027123302</v>
      </c>
      <c r="K40" s="33">
        <v>5.6056952689628599</v>
      </c>
      <c r="L40" s="9">
        <v>40854</v>
      </c>
      <c r="M40" s="37">
        <f t="shared" si="5"/>
        <v>0</v>
      </c>
      <c r="N40" s="37">
        <f t="shared" si="6"/>
        <v>0</v>
      </c>
      <c r="O40" s="37">
        <f t="shared" si="7"/>
        <v>0</v>
      </c>
      <c r="P40" s="37">
        <f t="shared" si="8"/>
        <v>0</v>
      </c>
      <c r="Q40" s="37">
        <f t="shared" si="9"/>
        <v>0</v>
      </c>
      <c r="R40" s="37">
        <f t="shared" si="10"/>
        <v>0</v>
      </c>
      <c r="S40" s="37">
        <f t="shared" si="11"/>
        <v>0</v>
      </c>
      <c r="T40" s="37">
        <f t="shared" si="12"/>
        <v>0</v>
      </c>
      <c r="U40" s="37">
        <f t="shared" si="13"/>
        <v>4124.9999999998236</v>
      </c>
      <c r="V40" s="37">
        <f t="shared" si="14"/>
        <v>-4124.9999999998236</v>
      </c>
      <c r="W40" s="37">
        <f t="shared" si="15"/>
        <v>4124.9999999998236</v>
      </c>
      <c r="X40" s="37">
        <f t="shared" si="16"/>
        <v>-44900.00000000016</v>
      </c>
      <c r="Y40" s="37">
        <f t="shared" si="17"/>
        <v>44900.00000000016</v>
      </c>
      <c r="Z40" s="37">
        <f t="shared" si="18"/>
        <v>-2250.0000000000296</v>
      </c>
      <c r="AA40" s="37">
        <f t="shared" si="19"/>
        <v>2250.0000000000296</v>
      </c>
      <c r="AB40" s="37">
        <f t="shared" si="20"/>
        <v>0</v>
      </c>
      <c r="AC40" s="37">
        <f t="shared" si="21"/>
        <v>4125.000000000101</v>
      </c>
      <c r="AD40" s="37">
        <f t="shared" si="22"/>
        <v>-4125.000000000101</v>
      </c>
      <c r="AE40" s="37">
        <f t="shared" si="23"/>
        <v>-44900.00000000016</v>
      </c>
      <c r="AF40" s="37">
        <f t="shared" si="24"/>
        <v>0</v>
      </c>
      <c r="AG40" s="37">
        <f t="shared" si="25"/>
        <v>0</v>
      </c>
      <c r="AH40" s="37">
        <f t="shared" si="26"/>
        <v>-2250.0000000000296</v>
      </c>
      <c r="AI40" s="37">
        <f t="shared" si="27"/>
        <v>2250.0000000000296</v>
      </c>
      <c r="AJ40" s="37">
        <f t="shared" si="28"/>
        <v>-98250</v>
      </c>
    </row>
    <row r="41" spans="2:36" x14ac:dyDescent="0.25">
      <c r="B41" s="7" t="str">
        <f t="shared" si="4"/>
        <v>40821USDNOK 17-Oct-11</v>
      </c>
      <c r="C41" s="7">
        <v>40821</v>
      </c>
      <c r="D41" s="8" t="s">
        <v>47</v>
      </c>
      <c r="E41" s="6">
        <v>5.8756000000000004</v>
      </c>
      <c r="F41" s="6"/>
      <c r="G41" s="6">
        <v>27</v>
      </c>
      <c r="H41" s="37">
        <v>0.85790652728028305</v>
      </c>
      <c r="I41" s="36">
        <v>1.38261502981186</v>
      </c>
      <c r="J41" s="32">
        <v>7.7431282778818202</v>
      </c>
      <c r="K41" s="33">
        <v>5.6003501415252703</v>
      </c>
      <c r="L41" s="9">
        <v>40855</v>
      </c>
      <c r="M41" s="37">
        <f t="shared" si="5"/>
        <v>0</v>
      </c>
      <c r="N41" s="37">
        <f t="shared" si="6"/>
        <v>0</v>
      </c>
      <c r="O41" s="37">
        <f t="shared" si="7"/>
        <v>0</v>
      </c>
      <c r="P41" s="37">
        <f t="shared" si="8"/>
        <v>0</v>
      </c>
      <c r="Q41" s="37">
        <f t="shared" si="9"/>
        <v>0</v>
      </c>
      <c r="R41" s="37">
        <f t="shared" si="10"/>
        <v>0</v>
      </c>
      <c r="S41" s="37">
        <f t="shared" si="11"/>
        <v>0</v>
      </c>
      <c r="T41" s="37">
        <f t="shared" si="12"/>
        <v>0</v>
      </c>
      <c r="U41" s="37">
        <f t="shared" si="13"/>
        <v>7875.0000000002428</v>
      </c>
      <c r="V41" s="37">
        <f t="shared" si="14"/>
        <v>-7875.0000000002428</v>
      </c>
      <c r="W41" s="37">
        <f t="shared" si="15"/>
        <v>7875.0000000002428</v>
      </c>
      <c r="X41" s="37">
        <f t="shared" si="16"/>
        <v>-5300.0000000000828</v>
      </c>
      <c r="Y41" s="37">
        <f t="shared" si="17"/>
        <v>5300.0000000000828</v>
      </c>
      <c r="Z41" s="37">
        <f t="shared" si="18"/>
        <v>-624.99999999993122</v>
      </c>
      <c r="AA41" s="37">
        <f t="shared" si="19"/>
        <v>624.99999999993122</v>
      </c>
      <c r="AB41" s="37">
        <f t="shared" si="20"/>
        <v>0</v>
      </c>
      <c r="AC41" s="37">
        <f t="shared" si="21"/>
        <v>7874.9999999999654</v>
      </c>
      <c r="AD41" s="37">
        <f t="shared" si="22"/>
        <v>-7874.9999999999654</v>
      </c>
      <c r="AE41" s="37">
        <f t="shared" si="23"/>
        <v>-5300.0000000000828</v>
      </c>
      <c r="AF41" s="37">
        <f t="shared" si="24"/>
        <v>2520500.0000000009</v>
      </c>
      <c r="AG41" s="37">
        <f t="shared" si="25"/>
        <v>0</v>
      </c>
      <c r="AH41" s="37">
        <f t="shared" si="26"/>
        <v>-625.00000000006992</v>
      </c>
      <c r="AI41" s="37">
        <f t="shared" si="27"/>
        <v>625.00000000006992</v>
      </c>
      <c r="AJ41" s="37">
        <f t="shared" si="28"/>
        <v>-625.00000000006992</v>
      </c>
    </row>
    <row r="42" spans="2:36" x14ac:dyDescent="0.25">
      <c r="B42" s="7" t="str">
        <f t="shared" si="4"/>
        <v>40821USDNOK 19-Mar-12</v>
      </c>
      <c r="C42" s="7">
        <v>40821</v>
      </c>
      <c r="D42" s="8" t="s">
        <v>48</v>
      </c>
      <c r="E42" s="6">
        <v>5.8779000000000003</v>
      </c>
      <c r="F42" s="6"/>
      <c r="G42" s="6">
        <v>28</v>
      </c>
      <c r="H42" s="37">
        <v>0.84990255931265302</v>
      </c>
      <c r="I42" s="36">
        <v>1.3519399762153601</v>
      </c>
      <c r="J42" s="32">
        <v>7.76911497116087</v>
      </c>
      <c r="K42" s="33">
        <v>5.7466419425734001</v>
      </c>
      <c r="L42" s="9">
        <v>40856</v>
      </c>
      <c r="M42" s="37">
        <f t="shared" si="5"/>
        <v>0</v>
      </c>
      <c r="N42" s="37">
        <f t="shared" si="6"/>
        <v>0</v>
      </c>
      <c r="O42" s="37">
        <f t="shared" si="7"/>
        <v>0</v>
      </c>
      <c r="P42" s="37">
        <f t="shared" si="8"/>
        <v>0</v>
      </c>
      <c r="Q42" s="37">
        <f t="shared" si="9"/>
        <v>0</v>
      </c>
      <c r="R42" s="37">
        <f t="shared" si="10"/>
        <v>0</v>
      </c>
      <c r="S42" s="37">
        <f t="shared" si="11"/>
        <v>0</v>
      </c>
      <c r="T42" s="37">
        <f t="shared" si="12"/>
        <v>0</v>
      </c>
      <c r="U42" s="37">
        <f t="shared" si="13"/>
        <v>-38375.000000000211</v>
      </c>
      <c r="V42" s="37">
        <f t="shared" si="14"/>
        <v>38375.000000000211</v>
      </c>
      <c r="W42" s="37">
        <f t="shared" si="15"/>
        <v>-38375.000000000211</v>
      </c>
      <c r="X42" s="37">
        <f t="shared" si="16"/>
        <v>146200.00000000032</v>
      </c>
      <c r="Y42" s="37">
        <f t="shared" si="17"/>
        <v>-146200.00000000032</v>
      </c>
      <c r="Z42" s="37">
        <f t="shared" si="18"/>
        <v>-10000.000000000009</v>
      </c>
      <c r="AA42" s="37">
        <f t="shared" si="19"/>
        <v>10000.000000000009</v>
      </c>
      <c r="AB42" s="37">
        <f t="shared" si="20"/>
        <v>0</v>
      </c>
      <c r="AC42" s="37">
        <f t="shared" si="21"/>
        <v>-38374.999999999935</v>
      </c>
      <c r="AD42" s="37">
        <f t="shared" si="22"/>
        <v>38374.999999999935</v>
      </c>
      <c r="AE42" s="37">
        <f t="shared" si="23"/>
        <v>146200.00000000032</v>
      </c>
      <c r="AF42" s="37">
        <f t="shared" si="24"/>
        <v>-146200.00000000032</v>
      </c>
      <c r="AG42" s="37">
        <f t="shared" si="25"/>
        <v>0</v>
      </c>
      <c r="AH42" s="37">
        <f t="shared" si="26"/>
        <v>-10000.000000000009</v>
      </c>
      <c r="AI42" s="37">
        <f t="shared" si="27"/>
        <v>10000.000000000009</v>
      </c>
      <c r="AJ42" s="37">
        <f t="shared" si="28"/>
        <v>-10000.000000000009</v>
      </c>
    </row>
    <row r="43" spans="2:36" x14ac:dyDescent="0.25">
      <c r="B43" s="7" t="str">
        <f t="shared" si="4"/>
        <v>40822EURGBP 14-Nov-11</v>
      </c>
      <c r="C43" s="7">
        <v>40822</v>
      </c>
      <c r="D43" s="8" t="s">
        <v>40</v>
      </c>
      <c r="E43" s="6">
        <v>0.87180000000000002</v>
      </c>
      <c r="F43" s="6"/>
      <c r="G43" s="6">
        <v>29</v>
      </c>
      <c r="H43" s="37">
        <v>0.85329065251000202</v>
      </c>
      <c r="I43" s="36">
        <v>1.35735499858856</v>
      </c>
      <c r="J43" s="32">
        <v>7.74615348419802</v>
      </c>
      <c r="K43" s="33">
        <v>5.7067999839782697</v>
      </c>
      <c r="L43" s="9">
        <v>40857</v>
      </c>
      <c r="M43" s="37">
        <f t="shared" si="5"/>
        <v>0</v>
      </c>
      <c r="N43" s="37">
        <f t="shared" si="6"/>
        <v>0</v>
      </c>
      <c r="O43" s="37">
        <f t="shared" si="7"/>
        <v>0</v>
      </c>
      <c r="P43" s="37">
        <f t="shared" si="8"/>
        <v>0</v>
      </c>
      <c r="Q43" s="37">
        <f t="shared" si="9"/>
        <v>0</v>
      </c>
      <c r="R43" s="37">
        <f t="shared" si="10"/>
        <v>0</v>
      </c>
      <c r="S43" s="37">
        <f t="shared" si="11"/>
        <v>0</v>
      </c>
      <c r="T43" s="37">
        <f t="shared" si="12"/>
        <v>0</v>
      </c>
      <c r="U43" s="37">
        <f t="shared" si="13"/>
        <v>6875.0000000000755</v>
      </c>
      <c r="V43" s="37">
        <f t="shared" si="14"/>
        <v>-6875.0000000000755</v>
      </c>
      <c r="W43" s="37">
        <f t="shared" si="15"/>
        <v>6875.0000000000755</v>
      </c>
      <c r="X43" s="37">
        <f t="shared" si="16"/>
        <v>-39799.999999999614</v>
      </c>
      <c r="Y43" s="37">
        <f t="shared" si="17"/>
        <v>39799.999999999614</v>
      </c>
      <c r="Z43" s="37">
        <f t="shared" si="18"/>
        <v>4249.9999999999482</v>
      </c>
      <c r="AA43" s="37">
        <f t="shared" si="19"/>
        <v>-4249.9999999999482</v>
      </c>
      <c r="AB43" s="37">
        <f t="shared" si="20"/>
        <v>0</v>
      </c>
      <c r="AC43" s="37">
        <f t="shared" si="21"/>
        <v>6874.9999999997981</v>
      </c>
      <c r="AD43" s="37">
        <f t="shared" si="22"/>
        <v>-6874.9999999997981</v>
      </c>
      <c r="AE43" s="37">
        <f t="shared" si="23"/>
        <v>-39799.999999999614</v>
      </c>
      <c r="AF43" s="37">
        <f t="shared" si="24"/>
        <v>39799.999999999614</v>
      </c>
      <c r="AG43" s="37">
        <f t="shared" si="25"/>
        <v>0</v>
      </c>
      <c r="AH43" s="37">
        <f t="shared" si="26"/>
        <v>4250.0000000000873</v>
      </c>
      <c r="AI43" s="37">
        <f t="shared" si="27"/>
        <v>-4250.0000000000873</v>
      </c>
      <c r="AJ43" s="37">
        <f t="shared" si="28"/>
        <v>4250.0000000000873</v>
      </c>
    </row>
    <row r="44" spans="2:36" x14ac:dyDescent="0.25">
      <c r="B44" s="7" t="str">
        <f t="shared" si="4"/>
        <v>40822EURGBP 17-Oct-11</v>
      </c>
      <c r="C44" s="7">
        <v>40822</v>
      </c>
      <c r="D44" s="8" t="s">
        <v>41</v>
      </c>
      <c r="E44" s="6">
        <v>0.87029999999999996</v>
      </c>
      <c r="F44" s="6"/>
      <c r="G44" s="6">
        <v>30</v>
      </c>
      <c r="H44" s="37">
        <v>0.85682986053132604</v>
      </c>
      <c r="I44" s="36">
        <v>1.3687000274658201</v>
      </c>
      <c r="J44" s="32">
        <v>7.7479370883283902</v>
      </c>
      <c r="K44" s="33">
        <v>5.6607999801635698</v>
      </c>
      <c r="L44" s="9">
        <v>40858</v>
      </c>
      <c r="M44" s="37">
        <f t="shared" si="5"/>
        <v>0</v>
      </c>
      <c r="N44" s="37">
        <f t="shared" si="6"/>
        <v>0</v>
      </c>
      <c r="O44" s="37">
        <f t="shared" si="7"/>
        <v>0</v>
      </c>
      <c r="P44" s="37">
        <f t="shared" si="8"/>
        <v>0</v>
      </c>
      <c r="Q44" s="37">
        <f t="shared" si="9"/>
        <v>0</v>
      </c>
      <c r="R44" s="37">
        <f t="shared" si="10"/>
        <v>0</v>
      </c>
      <c r="S44" s="37">
        <f t="shared" si="11"/>
        <v>0</v>
      </c>
      <c r="T44" s="37">
        <f t="shared" si="12"/>
        <v>0</v>
      </c>
      <c r="U44" s="37">
        <f t="shared" si="13"/>
        <v>14125.000000000109</v>
      </c>
      <c r="V44" s="37">
        <f t="shared" si="14"/>
        <v>-14125.000000000109</v>
      </c>
      <c r="W44" s="37">
        <f t="shared" si="15"/>
        <v>14125.000000000109</v>
      </c>
      <c r="X44" s="37">
        <f t="shared" si="16"/>
        <v>-46000.000000000262</v>
      </c>
      <c r="Y44" s="37">
        <f t="shared" si="17"/>
        <v>46000.000000000262</v>
      </c>
      <c r="Z44" s="37">
        <f t="shared" si="18"/>
        <v>4374.9999999999345</v>
      </c>
      <c r="AA44" s="37">
        <f t="shared" si="19"/>
        <v>-4374.9999999999345</v>
      </c>
      <c r="AB44" s="37">
        <f t="shared" si="20"/>
        <v>0</v>
      </c>
      <c r="AC44" s="37">
        <f t="shared" si="21"/>
        <v>14125.000000000109</v>
      </c>
      <c r="AD44" s="37">
        <f t="shared" si="22"/>
        <v>-14125.000000000109</v>
      </c>
      <c r="AE44" s="37">
        <f t="shared" si="23"/>
        <v>-46000.000000000262</v>
      </c>
      <c r="AF44" s="37">
        <f t="shared" si="24"/>
        <v>46000.000000000262</v>
      </c>
      <c r="AG44" s="37">
        <f t="shared" si="25"/>
        <v>-2336900</v>
      </c>
      <c r="AH44" s="37">
        <f t="shared" si="26"/>
        <v>4374.9999999999345</v>
      </c>
      <c r="AI44" s="37">
        <f t="shared" si="27"/>
        <v>-4374.9999999999345</v>
      </c>
      <c r="AJ44" s="37">
        <f t="shared" si="28"/>
        <v>4374.9999999999345</v>
      </c>
    </row>
    <row r="45" spans="2:36" x14ac:dyDescent="0.25">
      <c r="B45" s="7" t="str">
        <f t="shared" si="4"/>
        <v>40822EURGBP 19-Mar-12</v>
      </c>
      <c r="C45" s="7">
        <v>40822</v>
      </c>
      <c r="D45" s="8" t="s">
        <v>42</v>
      </c>
      <c r="E45" s="6">
        <v>0.87260000000000004</v>
      </c>
      <c r="F45" s="6"/>
      <c r="G45" s="6">
        <v>31</v>
      </c>
      <c r="H45" s="37">
        <v>0.85684851097057702</v>
      </c>
      <c r="I45" s="36">
        <v>1.3640899658203101</v>
      </c>
      <c r="J45" s="32">
        <v>7.7585345438674196</v>
      </c>
      <c r="K45" s="33">
        <v>5.6877000331878698</v>
      </c>
      <c r="L45" s="9">
        <v>40861</v>
      </c>
      <c r="M45" s="37">
        <f t="shared" si="5"/>
        <v>0</v>
      </c>
      <c r="N45" s="37">
        <f t="shared" si="6"/>
        <v>0</v>
      </c>
      <c r="O45" s="37">
        <f t="shared" si="7"/>
        <v>0</v>
      </c>
      <c r="P45" s="37">
        <f t="shared" si="8"/>
        <v>0</v>
      </c>
      <c r="Q45" s="37">
        <f t="shared" si="9"/>
        <v>0</v>
      </c>
      <c r="R45" s="37">
        <f t="shared" si="10"/>
        <v>0</v>
      </c>
      <c r="S45" s="37">
        <f t="shared" si="11"/>
        <v>0</v>
      </c>
      <c r="T45" s="37">
        <f t="shared" si="12"/>
        <v>0</v>
      </c>
      <c r="U45" s="37">
        <f t="shared" si="13"/>
        <v>-5750.0000000001992</v>
      </c>
      <c r="V45" s="37">
        <f t="shared" si="14"/>
        <v>5750.0000000001992</v>
      </c>
      <c r="W45" s="37">
        <f t="shared" si="15"/>
        <v>-5750.0000000001992</v>
      </c>
      <c r="X45" s="37">
        <f t="shared" si="16"/>
        <v>26899.99999999948</v>
      </c>
      <c r="Y45" s="37">
        <f t="shared" si="17"/>
        <v>-26899.99999999948</v>
      </c>
      <c r="Z45" s="37">
        <f t="shared" si="18"/>
        <v>0</v>
      </c>
      <c r="AA45" s="37">
        <f t="shared" si="19"/>
        <v>0</v>
      </c>
      <c r="AB45" s="37">
        <f t="shared" si="20"/>
        <v>-19400.000000000084</v>
      </c>
      <c r="AC45" s="37">
        <f t="shared" si="21"/>
        <v>-5749.9999999999218</v>
      </c>
      <c r="AD45" s="37">
        <f t="shared" si="22"/>
        <v>5749.9999999999218</v>
      </c>
      <c r="AE45" s="37">
        <f t="shared" si="23"/>
        <v>26900.000000000367</v>
      </c>
      <c r="AF45" s="37">
        <f t="shared" si="24"/>
        <v>-26900.000000000367</v>
      </c>
      <c r="AG45" s="37">
        <f t="shared" si="25"/>
        <v>26900.000000000367</v>
      </c>
      <c r="AH45" s="37">
        <f t="shared" si="26"/>
        <v>0</v>
      </c>
      <c r="AI45" s="37">
        <f t="shared" si="27"/>
        <v>0</v>
      </c>
      <c r="AJ45" s="37">
        <f t="shared" si="28"/>
        <v>0</v>
      </c>
    </row>
    <row r="46" spans="2:36" x14ac:dyDescent="0.25">
      <c r="B46" s="7" t="str">
        <f t="shared" si="4"/>
        <v>40822EURUSD 14-Nov-11</v>
      </c>
      <c r="C46" s="7">
        <v>40822</v>
      </c>
      <c r="D46" s="8" t="s">
        <v>43</v>
      </c>
      <c r="E46" s="6">
        <v>1.3344</v>
      </c>
      <c r="F46" s="6"/>
      <c r="G46" s="6"/>
      <c r="H46" s="6"/>
    </row>
    <row r="47" spans="2:36" x14ac:dyDescent="0.25">
      <c r="B47" s="7" t="str">
        <f t="shared" si="4"/>
        <v>40822EURUSD 17-Oct-11</v>
      </c>
      <c r="C47" s="7">
        <v>40822</v>
      </c>
      <c r="D47" s="8" t="s">
        <v>44</v>
      </c>
      <c r="E47" s="6">
        <v>1.3329</v>
      </c>
      <c r="F47" s="6"/>
      <c r="G47" s="6"/>
      <c r="H47" s="6"/>
    </row>
    <row r="48" spans="2:36" x14ac:dyDescent="0.25">
      <c r="B48" s="7" t="str">
        <f t="shared" si="4"/>
        <v>40822EURUSD 19-Mar-12</v>
      </c>
      <c r="C48" s="7">
        <v>40822</v>
      </c>
      <c r="D48" s="8" t="s">
        <v>45</v>
      </c>
      <c r="E48" s="6">
        <v>1.3351999999999999</v>
      </c>
      <c r="F48" s="6"/>
      <c r="G48" s="6"/>
      <c r="H48" s="6"/>
    </row>
    <row r="49" spans="2:8" x14ac:dyDescent="0.25">
      <c r="B49" s="7" t="str">
        <f t="shared" si="4"/>
        <v>40822USDNOK 14-Nov-11</v>
      </c>
      <c r="C49" s="7">
        <v>40822</v>
      </c>
      <c r="D49" s="8" t="s">
        <v>46</v>
      </c>
      <c r="E49" s="6">
        <v>5.8929999999999998</v>
      </c>
      <c r="F49" s="6"/>
      <c r="G49" s="6"/>
      <c r="H49" s="6"/>
    </row>
    <row r="50" spans="2:8" x14ac:dyDescent="0.25">
      <c r="B50" s="7" t="str">
        <f t="shared" si="4"/>
        <v>40822USDNOK 17-Oct-11</v>
      </c>
      <c r="C50" s="7">
        <v>40822</v>
      </c>
      <c r="D50" s="8" t="s">
        <v>47</v>
      </c>
      <c r="E50" s="6">
        <v>5.8914999999999997</v>
      </c>
      <c r="F50" s="6"/>
      <c r="G50" s="6"/>
      <c r="H50" s="6"/>
    </row>
    <row r="51" spans="2:8" x14ac:dyDescent="0.25">
      <c r="B51" s="7" t="str">
        <f t="shared" si="4"/>
        <v>40822USDNOK 19-Mar-12</v>
      </c>
      <c r="C51" s="7">
        <v>40822</v>
      </c>
      <c r="D51" s="8" t="s">
        <v>48</v>
      </c>
      <c r="E51" s="6">
        <v>5.8937999999999997</v>
      </c>
      <c r="F51" s="6"/>
      <c r="G51" s="6"/>
      <c r="H51" s="6"/>
    </row>
    <row r="52" spans="2:8" x14ac:dyDescent="0.25">
      <c r="B52" s="7" t="str">
        <f t="shared" si="4"/>
        <v>40823EURGBP 14-Nov-11</v>
      </c>
      <c r="C52" s="7">
        <v>40823</v>
      </c>
      <c r="D52" s="8" t="s">
        <v>40</v>
      </c>
      <c r="E52" s="6">
        <v>0.86760000000000004</v>
      </c>
      <c r="F52" s="6"/>
      <c r="G52" s="6"/>
      <c r="H52" s="6"/>
    </row>
    <row r="53" spans="2:8" x14ac:dyDescent="0.25">
      <c r="B53" s="7" t="str">
        <f t="shared" si="4"/>
        <v>40823EURGBP 17-Oct-11</v>
      </c>
      <c r="C53" s="7">
        <v>40823</v>
      </c>
      <c r="D53" s="8" t="s">
        <v>41</v>
      </c>
      <c r="E53" s="6">
        <v>0.86609999999999998</v>
      </c>
      <c r="F53" s="6"/>
      <c r="G53" s="6"/>
      <c r="H53" s="6"/>
    </row>
    <row r="54" spans="2:8" x14ac:dyDescent="0.25">
      <c r="B54" s="7" t="str">
        <f t="shared" si="4"/>
        <v>40823EURGBP 19-Mar-12</v>
      </c>
      <c r="C54" s="7">
        <v>40823</v>
      </c>
      <c r="D54" s="8" t="s">
        <v>42</v>
      </c>
      <c r="E54" s="6">
        <v>0.86839999999999995</v>
      </c>
      <c r="F54" s="6"/>
      <c r="G54" s="6"/>
      <c r="H54" s="6"/>
    </row>
    <row r="55" spans="2:8" x14ac:dyDescent="0.25">
      <c r="B55" s="7" t="str">
        <f t="shared" si="4"/>
        <v>40823EURUSD 14-Nov-11</v>
      </c>
      <c r="C55" s="7">
        <v>40823</v>
      </c>
      <c r="D55" s="8" t="s">
        <v>43</v>
      </c>
      <c r="E55" s="6">
        <v>1.3493999999999999</v>
      </c>
      <c r="F55" s="6"/>
      <c r="G55" s="6"/>
      <c r="H55" s="6"/>
    </row>
    <row r="56" spans="2:8" x14ac:dyDescent="0.25">
      <c r="B56" s="7" t="str">
        <f t="shared" si="4"/>
        <v>40823EURUSD 17-Oct-11</v>
      </c>
      <c r="C56" s="7">
        <v>40823</v>
      </c>
      <c r="D56" s="8" t="s">
        <v>44</v>
      </c>
      <c r="E56" s="6">
        <v>1.3479000000000001</v>
      </c>
      <c r="F56" s="6"/>
      <c r="G56" s="6"/>
      <c r="H56" s="6"/>
    </row>
    <row r="57" spans="2:8" x14ac:dyDescent="0.25">
      <c r="B57" s="7" t="str">
        <f t="shared" si="4"/>
        <v>40823EURUSD 19-Mar-12</v>
      </c>
      <c r="C57" s="7">
        <v>40823</v>
      </c>
      <c r="D57" s="8" t="s">
        <v>45</v>
      </c>
      <c r="E57" s="6">
        <v>1.3502000000000001</v>
      </c>
      <c r="F57" s="6"/>
      <c r="G57" s="6"/>
      <c r="H57" s="6"/>
    </row>
    <row r="58" spans="2:8" x14ac:dyDescent="0.25">
      <c r="B58" s="7" t="str">
        <f t="shared" si="4"/>
        <v>40823USDNOK 14-Nov-11</v>
      </c>
      <c r="C58" s="7">
        <v>40823</v>
      </c>
      <c r="D58" s="8" t="s">
        <v>46</v>
      </c>
      <c r="E58" s="6">
        <v>5.8014000000000001</v>
      </c>
      <c r="F58" s="6"/>
      <c r="G58" s="6"/>
      <c r="H58" s="6"/>
    </row>
    <row r="59" spans="2:8" x14ac:dyDescent="0.25">
      <c r="B59" s="7" t="str">
        <f t="shared" si="4"/>
        <v>40823USDNOK 17-Oct-11</v>
      </c>
      <c r="C59" s="7">
        <v>40823</v>
      </c>
      <c r="D59" s="8" t="s">
        <v>47</v>
      </c>
      <c r="E59" s="6">
        <v>5.7999000000000001</v>
      </c>
      <c r="F59" s="6"/>
      <c r="G59" s="6"/>
      <c r="H59" s="6"/>
    </row>
    <row r="60" spans="2:8" x14ac:dyDescent="0.25">
      <c r="B60" s="7" t="str">
        <f t="shared" si="4"/>
        <v>40823USDNOK 19-Mar-12</v>
      </c>
      <c r="C60" s="7">
        <v>40823</v>
      </c>
      <c r="D60" s="8" t="s">
        <v>48</v>
      </c>
      <c r="E60" s="6">
        <v>5.8022</v>
      </c>
      <c r="F60" s="6"/>
      <c r="G60" s="6"/>
      <c r="H60" s="6"/>
    </row>
    <row r="61" spans="2:8" x14ac:dyDescent="0.25">
      <c r="B61" s="7" t="str">
        <f t="shared" si="4"/>
        <v>40827EURGBP 14-Nov-11</v>
      </c>
      <c r="C61" s="7">
        <v>40827</v>
      </c>
      <c r="D61" s="8" t="s">
        <v>40</v>
      </c>
      <c r="E61" s="6">
        <v>0.87160000000000004</v>
      </c>
      <c r="F61" s="6"/>
      <c r="G61" s="6"/>
      <c r="H61" s="6"/>
    </row>
    <row r="62" spans="2:8" x14ac:dyDescent="0.25">
      <c r="B62" s="7" t="str">
        <f t="shared" si="4"/>
        <v>40827EURGBP 17-Oct-11</v>
      </c>
      <c r="C62" s="7">
        <v>40827</v>
      </c>
      <c r="D62" s="8" t="s">
        <v>41</v>
      </c>
      <c r="E62" s="6">
        <v>0.87009999999999998</v>
      </c>
      <c r="F62" s="6"/>
      <c r="G62" s="6"/>
      <c r="H62" s="6"/>
    </row>
    <row r="63" spans="2:8" x14ac:dyDescent="0.25">
      <c r="B63" s="7" t="str">
        <f t="shared" si="4"/>
        <v>40827EURGBP 19-Mar-12</v>
      </c>
      <c r="C63" s="7">
        <v>40827</v>
      </c>
      <c r="D63" s="8" t="s">
        <v>42</v>
      </c>
      <c r="E63" s="6">
        <v>0.87239999999999995</v>
      </c>
      <c r="F63" s="6"/>
      <c r="G63" s="6"/>
      <c r="H63" s="6"/>
    </row>
    <row r="64" spans="2:8" x14ac:dyDescent="0.25">
      <c r="B64" s="7" t="str">
        <f t="shared" si="4"/>
        <v>40827EURUSD 14-Nov-11</v>
      </c>
      <c r="C64" s="7">
        <v>40827</v>
      </c>
      <c r="D64" s="8" t="s">
        <v>43</v>
      </c>
      <c r="E64" s="6">
        <v>1.3611</v>
      </c>
      <c r="F64" s="6"/>
      <c r="G64" s="6"/>
      <c r="H64" s="6"/>
    </row>
    <row r="65" spans="2:8" x14ac:dyDescent="0.25">
      <c r="B65" s="7" t="str">
        <f t="shared" si="4"/>
        <v>40827EURUSD 17-Oct-11</v>
      </c>
      <c r="C65" s="7">
        <v>40827</v>
      </c>
      <c r="D65" s="8" t="s">
        <v>44</v>
      </c>
      <c r="E65" s="6">
        <v>1.3595999999999999</v>
      </c>
      <c r="F65" s="6"/>
      <c r="G65" s="6"/>
      <c r="H65" s="6"/>
    </row>
    <row r="66" spans="2:8" x14ac:dyDescent="0.25">
      <c r="B66" s="7" t="str">
        <f t="shared" si="4"/>
        <v>40827EURUSD 19-Mar-12</v>
      </c>
      <c r="C66" s="7">
        <v>40827</v>
      </c>
      <c r="D66" s="8" t="s">
        <v>45</v>
      </c>
      <c r="E66" s="6">
        <v>1.3619000000000001</v>
      </c>
      <c r="F66" s="6"/>
      <c r="G66" s="6"/>
      <c r="H66" s="6"/>
    </row>
    <row r="67" spans="2:8" x14ac:dyDescent="0.25">
      <c r="B67" s="7" t="str">
        <f t="shared" si="4"/>
        <v>40827USDNOK 14-Nov-11</v>
      </c>
      <c r="C67" s="7">
        <v>40827</v>
      </c>
      <c r="D67" s="8" t="s">
        <v>46</v>
      </c>
      <c r="E67" s="6">
        <v>5.7244999999999999</v>
      </c>
      <c r="F67" s="6"/>
      <c r="G67" s="6"/>
      <c r="H67" s="6"/>
    </row>
    <row r="68" spans="2:8" x14ac:dyDescent="0.25">
      <c r="B68" s="7" t="str">
        <f t="shared" si="4"/>
        <v>40827USDNOK 17-Oct-11</v>
      </c>
      <c r="C68" s="7">
        <v>40827</v>
      </c>
      <c r="D68" s="8" t="s">
        <v>47</v>
      </c>
      <c r="E68" s="6">
        <v>5.7229999999999999</v>
      </c>
      <c r="F68" s="6"/>
      <c r="G68" s="6"/>
      <c r="H68" s="6"/>
    </row>
    <row r="69" spans="2:8" x14ac:dyDescent="0.25">
      <c r="B69" s="7" t="str">
        <f t="shared" si="4"/>
        <v>40827USDNOK 19-Mar-12</v>
      </c>
      <c r="C69" s="7">
        <v>40827</v>
      </c>
      <c r="D69" s="8" t="s">
        <v>48</v>
      </c>
      <c r="E69" s="6">
        <v>5.7252999999999998</v>
      </c>
      <c r="F69" s="6"/>
      <c r="G69" s="6"/>
      <c r="H69" s="6"/>
    </row>
    <row r="70" spans="2:8" x14ac:dyDescent="0.25">
      <c r="B70" s="7" t="str">
        <f t="shared" si="4"/>
        <v>40828EURGBP 14-Nov-11</v>
      </c>
      <c r="C70" s="7">
        <v>40828</v>
      </c>
      <c r="D70" s="8" t="s">
        <v>40</v>
      </c>
      <c r="E70" s="6">
        <v>0.87709999999999999</v>
      </c>
      <c r="F70" s="6"/>
      <c r="G70" s="6"/>
      <c r="H70" s="6"/>
    </row>
    <row r="71" spans="2:8" x14ac:dyDescent="0.25">
      <c r="B71" s="7" t="str">
        <f t="shared" si="4"/>
        <v>40828EURGBP 17-Oct-11</v>
      </c>
      <c r="C71" s="7">
        <v>40828</v>
      </c>
      <c r="D71" s="8" t="s">
        <v>41</v>
      </c>
      <c r="E71" s="6">
        <v>0.87560000000000004</v>
      </c>
      <c r="F71" s="6"/>
      <c r="G71" s="6"/>
      <c r="H71" s="6"/>
    </row>
    <row r="72" spans="2:8" x14ac:dyDescent="0.25">
      <c r="B72" s="7" t="str">
        <f t="shared" si="4"/>
        <v>40828EURGBP 19-Mar-12</v>
      </c>
      <c r="C72" s="7">
        <v>40828</v>
      </c>
      <c r="D72" s="8" t="s">
        <v>42</v>
      </c>
      <c r="E72" s="6">
        <v>0.87790000000000001</v>
      </c>
      <c r="F72" s="6"/>
      <c r="G72" s="6"/>
      <c r="H72" s="6"/>
    </row>
    <row r="73" spans="2:8" x14ac:dyDescent="0.25">
      <c r="B73" s="7" t="str">
        <f t="shared" si="4"/>
        <v>40828EURUSD 14-Nov-11</v>
      </c>
      <c r="C73" s="7">
        <v>40828</v>
      </c>
      <c r="D73" s="8" t="s">
        <v>43</v>
      </c>
      <c r="E73" s="6">
        <v>1.3784000000000001</v>
      </c>
      <c r="F73" s="6"/>
      <c r="G73" s="6"/>
      <c r="H73" s="6"/>
    </row>
    <row r="74" spans="2:8" x14ac:dyDescent="0.25">
      <c r="B74" s="7" t="str">
        <f t="shared" si="4"/>
        <v>40828EURUSD 17-Oct-11</v>
      </c>
      <c r="C74" s="7">
        <v>40828</v>
      </c>
      <c r="D74" s="8" t="s">
        <v>44</v>
      </c>
      <c r="E74" s="6">
        <v>1.3769</v>
      </c>
      <c r="F74" s="6"/>
      <c r="G74" s="6"/>
      <c r="H74" s="6"/>
    </row>
    <row r="75" spans="2:8" x14ac:dyDescent="0.25">
      <c r="B75" s="7" t="str">
        <f t="shared" si="4"/>
        <v>40828EURUSD 19-Mar-12</v>
      </c>
      <c r="C75" s="7">
        <v>40828</v>
      </c>
      <c r="D75" s="8" t="s">
        <v>45</v>
      </c>
      <c r="E75" s="6">
        <v>1.3792</v>
      </c>
      <c r="F75" s="6"/>
      <c r="G75" s="6"/>
      <c r="H75" s="6"/>
    </row>
    <row r="76" spans="2:8" x14ac:dyDescent="0.25">
      <c r="B76" s="7" t="str">
        <f t="shared" si="4"/>
        <v>40828USDNOK 14-Nov-11</v>
      </c>
      <c r="C76" s="7">
        <v>40828</v>
      </c>
      <c r="D76" s="8" t="s">
        <v>46</v>
      </c>
      <c r="E76" s="6">
        <v>5.6515000000000004</v>
      </c>
      <c r="F76" s="6"/>
      <c r="G76" s="6"/>
      <c r="H76" s="6"/>
    </row>
    <row r="77" spans="2:8" x14ac:dyDescent="0.25">
      <c r="B77" s="7" t="str">
        <f t="shared" si="4"/>
        <v>40828USDNOK 17-Oct-11</v>
      </c>
      <c r="C77" s="7">
        <v>40828</v>
      </c>
      <c r="D77" s="8" t="s">
        <v>47</v>
      </c>
      <c r="E77" s="6">
        <v>5.65</v>
      </c>
      <c r="F77" s="6"/>
      <c r="G77" s="6"/>
      <c r="H77" s="6"/>
    </row>
    <row r="78" spans="2:8" x14ac:dyDescent="0.25">
      <c r="B78" s="7" t="str">
        <f t="shared" si="4"/>
        <v>40828USDNOK 19-Mar-12</v>
      </c>
      <c r="C78" s="7">
        <v>40828</v>
      </c>
      <c r="D78" s="8" t="s">
        <v>48</v>
      </c>
      <c r="E78" s="6">
        <v>5.6523000000000003</v>
      </c>
      <c r="F78" s="6"/>
      <c r="G78" s="6"/>
      <c r="H78" s="6"/>
    </row>
    <row r="79" spans="2:8" x14ac:dyDescent="0.25">
      <c r="B79" s="7" t="str">
        <f t="shared" si="4"/>
        <v>40829EURGBP 14-Nov-11</v>
      </c>
      <c r="C79" s="7">
        <v>40829</v>
      </c>
      <c r="D79" s="8" t="s">
        <v>40</v>
      </c>
      <c r="E79" s="6">
        <v>0.87429999999999997</v>
      </c>
      <c r="F79" s="6"/>
      <c r="G79" s="6"/>
      <c r="H79" s="6"/>
    </row>
    <row r="80" spans="2:8" x14ac:dyDescent="0.25">
      <c r="B80" s="7" t="str">
        <f t="shared" si="4"/>
        <v>40829EURGBP 17-Oct-11</v>
      </c>
      <c r="C80" s="7">
        <v>40829</v>
      </c>
      <c r="D80" s="8" t="s">
        <v>41</v>
      </c>
      <c r="E80" s="6">
        <v>0.87280000000000002</v>
      </c>
      <c r="F80" s="6"/>
      <c r="G80" s="6"/>
      <c r="H80" s="6"/>
    </row>
    <row r="81" spans="2:15" x14ac:dyDescent="0.25">
      <c r="B81" s="7" t="str">
        <f t="shared" ref="B81:B144" si="29">C81&amp;D81</f>
        <v>40829EURGBP 19-Mar-12</v>
      </c>
      <c r="C81" s="7">
        <v>40829</v>
      </c>
      <c r="D81" s="8" t="s">
        <v>42</v>
      </c>
      <c r="E81" s="6">
        <v>0.87509999999999999</v>
      </c>
      <c r="F81" s="6"/>
      <c r="G81" s="6"/>
      <c r="H81" s="6"/>
    </row>
    <row r="82" spans="2:15" x14ac:dyDescent="0.25">
      <c r="B82" s="7" t="str">
        <f t="shared" si="29"/>
        <v>40829EURUSD 14-Nov-11</v>
      </c>
      <c r="C82" s="7">
        <v>40829</v>
      </c>
      <c r="D82" s="8" t="s">
        <v>43</v>
      </c>
      <c r="E82" s="6">
        <v>1.3718999999999999</v>
      </c>
      <c r="F82" s="6"/>
      <c r="G82" s="6"/>
      <c r="H82" s="6"/>
    </row>
    <row r="83" spans="2:15" x14ac:dyDescent="0.25">
      <c r="B83" s="7" t="str">
        <f t="shared" si="29"/>
        <v>40829EURUSD 17-Oct-11</v>
      </c>
      <c r="C83" s="7">
        <v>40829</v>
      </c>
      <c r="D83" s="8" t="s">
        <v>44</v>
      </c>
      <c r="E83" s="6">
        <v>1.3704000000000001</v>
      </c>
      <c r="F83" s="6"/>
      <c r="G83" s="6"/>
      <c r="H83" s="6"/>
    </row>
    <row r="84" spans="2:15" x14ac:dyDescent="0.25">
      <c r="B84" s="7" t="str">
        <f t="shared" si="29"/>
        <v>40829EURUSD 19-Mar-12</v>
      </c>
      <c r="C84" s="7">
        <v>40829</v>
      </c>
      <c r="D84" s="8" t="s">
        <v>45</v>
      </c>
      <c r="E84" s="6">
        <v>1.3727</v>
      </c>
      <c r="F84" s="6"/>
      <c r="G84" s="6"/>
      <c r="H84" s="6"/>
    </row>
    <row r="85" spans="2:15" x14ac:dyDescent="0.25">
      <c r="B85" s="7" t="str">
        <f t="shared" si="29"/>
        <v>40829USDNOK 14-Nov-11</v>
      </c>
      <c r="C85" s="7">
        <v>40829</v>
      </c>
      <c r="D85" s="8" t="s">
        <v>46</v>
      </c>
      <c r="E85" s="6">
        <v>5.6547999999999998</v>
      </c>
      <c r="F85" s="6"/>
      <c r="G85" s="6"/>
      <c r="H85" s="6"/>
    </row>
    <row r="86" spans="2:15" x14ac:dyDescent="0.25">
      <c r="B86" s="7" t="str">
        <f t="shared" si="29"/>
        <v>40829USDNOK 17-Oct-11</v>
      </c>
      <c r="C86" s="7">
        <v>40829</v>
      </c>
      <c r="D86" s="8" t="s">
        <v>47</v>
      </c>
      <c r="E86" s="6">
        <v>5.6532999999999998</v>
      </c>
      <c r="F86" s="6"/>
      <c r="G86" s="6"/>
      <c r="H86" s="6"/>
    </row>
    <row r="87" spans="2:15" x14ac:dyDescent="0.25">
      <c r="B87" s="7" t="str">
        <f t="shared" si="29"/>
        <v>40829USDNOK 19-Mar-12</v>
      </c>
      <c r="C87" s="7">
        <v>40829</v>
      </c>
      <c r="D87" s="8" t="s">
        <v>48</v>
      </c>
      <c r="E87" s="6">
        <v>5.6555999999999997</v>
      </c>
      <c r="F87" s="6"/>
      <c r="G87" s="6"/>
      <c r="H87" s="6"/>
    </row>
    <row r="88" spans="2:15" x14ac:dyDescent="0.25">
      <c r="B88" s="7" t="str">
        <f t="shared" si="29"/>
        <v>40830EURGBP 14-Nov-11</v>
      </c>
      <c r="C88" s="7">
        <v>40830</v>
      </c>
      <c r="D88" s="8" t="s">
        <v>40</v>
      </c>
      <c r="E88" s="6">
        <v>0.878</v>
      </c>
      <c r="F88" s="6"/>
      <c r="G88" s="6"/>
      <c r="H88" s="6"/>
    </row>
    <row r="89" spans="2:15" x14ac:dyDescent="0.25">
      <c r="B89" s="7" t="str">
        <f t="shared" si="29"/>
        <v>40830EURGBP 17-Oct-11</v>
      </c>
      <c r="C89" s="7">
        <v>40830</v>
      </c>
      <c r="D89" s="8" t="s">
        <v>41</v>
      </c>
      <c r="E89" s="6">
        <v>0.87649999999999995</v>
      </c>
      <c r="F89" s="6"/>
      <c r="G89" s="6"/>
      <c r="H89" s="6"/>
      <c r="K89" s="30">
        <v>1</v>
      </c>
      <c r="L89">
        <v>2</v>
      </c>
      <c r="M89">
        <v>3</v>
      </c>
      <c r="N89" t="s">
        <v>155</v>
      </c>
      <c r="O89" t="s">
        <v>156</v>
      </c>
    </row>
    <row r="90" spans="2:15" x14ac:dyDescent="0.25">
      <c r="B90" s="7" t="str">
        <f t="shared" si="29"/>
        <v>40830EURGBP 19-Mar-12</v>
      </c>
      <c r="C90" s="7">
        <v>40830</v>
      </c>
      <c r="D90" s="8" t="s">
        <v>42</v>
      </c>
      <c r="E90" s="6">
        <v>0.87880000000000003</v>
      </c>
      <c r="F90" s="6"/>
      <c r="G90" s="6"/>
      <c r="H90" s="6"/>
      <c r="O90" t="s">
        <v>49</v>
      </c>
    </row>
    <row r="91" spans="2:15" x14ac:dyDescent="0.25">
      <c r="B91" s="7" t="str">
        <f t="shared" si="29"/>
        <v>40830EURUSD 14-Nov-11</v>
      </c>
      <c r="C91" s="7">
        <v>40830</v>
      </c>
      <c r="D91" s="8" t="s">
        <v>43</v>
      </c>
      <c r="E91" s="6">
        <v>1.3882000000000001</v>
      </c>
      <c r="F91" s="6"/>
      <c r="G91" s="6"/>
      <c r="H91" s="6"/>
      <c r="O91" s="59" t="s">
        <v>157</v>
      </c>
    </row>
    <row r="92" spans="2:15" x14ac:dyDescent="0.25">
      <c r="B92" s="7" t="str">
        <f t="shared" si="29"/>
        <v>40830EURUSD 17-Oct-11</v>
      </c>
      <c r="C92" s="7">
        <v>40830</v>
      </c>
      <c r="D92" s="8" t="s">
        <v>44</v>
      </c>
      <c r="E92" s="6">
        <v>1.3867</v>
      </c>
      <c r="F92" s="6"/>
      <c r="G92" s="6"/>
      <c r="H92" s="6"/>
    </row>
    <row r="93" spans="2:15" x14ac:dyDescent="0.25">
      <c r="B93" s="7" t="str">
        <f t="shared" si="29"/>
        <v>40830EURUSD 19-Mar-12</v>
      </c>
      <c r="C93" s="7">
        <v>40830</v>
      </c>
      <c r="D93" s="8" t="s">
        <v>45</v>
      </c>
      <c r="E93" s="6">
        <v>1.389</v>
      </c>
      <c r="F93" s="6"/>
      <c r="G93" s="6"/>
      <c r="H93" s="6"/>
    </row>
    <row r="94" spans="2:15" x14ac:dyDescent="0.25">
      <c r="B94" s="7" t="str">
        <f t="shared" si="29"/>
        <v>40830USDNOK 14-Nov-11</v>
      </c>
      <c r="C94" s="7">
        <v>40830</v>
      </c>
      <c r="D94" s="8" t="s">
        <v>46</v>
      </c>
      <c r="E94" s="6">
        <v>5.5831</v>
      </c>
      <c r="F94" s="6"/>
      <c r="G94" s="6"/>
      <c r="H94" s="6"/>
    </row>
    <row r="95" spans="2:15" x14ac:dyDescent="0.25">
      <c r="B95" s="7" t="str">
        <f t="shared" si="29"/>
        <v>40830USDNOK 17-Oct-11</v>
      </c>
      <c r="C95" s="7">
        <v>40830</v>
      </c>
      <c r="D95" s="8" t="s">
        <v>47</v>
      </c>
      <c r="E95" s="6">
        <v>5.5815999999999999</v>
      </c>
      <c r="F95" s="6"/>
      <c r="G95" s="6"/>
      <c r="H95" s="6"/>
    </row>
    <row r="96" spans="2:15" x14ac:dyDescent="0.25">
      <c r="B96" s="7" t="str">
        <f t="shared" si="29"/>
        <v>40830USDNOK 19-Mar-12</v>
      </c>
      <c r="C96" s="7">
        <v>40830</v>
      </c>
      <c r="D96" s="8" t="s">
        <v>48</v>
      </c>
      <c r="E96" s="6">
        <v>5.5838999999999999</v>
      </c>
      <c r="F96" s="6"/>
      <c r="G96" s="6"/>
      <c r="H96" s="6"/>
    </row>
    <row r="97" spans="2:8" x14ac:dyDescent="0.25">
      <c r="B97" s="7" t="str">
        <f t="shared" si="29"/>
        <v>40833EURGBP 14-Nov-11</v>
      </c>
      <c r="C97" s="7">
        <v>40833</v>
      </c>
      <c r="D97" s="8" t="s">
        <v>40</v>
      </c>
      <c r="E97" s="6">
        <v>0.875</v>
      </c>
      <c r="F97" s="6"/>
      <c r="G97" s="6"/>
      <c r="H97" s="65">
        <v>1.3550155089889699</v>
      </c>
    </row>
    <row r="98" spans="2:8" x14ac:dyDescent="0.25">
      <c r="B98" s="7" t="str">
        <f t="shared" si="29"/>
        <v>40833EURGBP 17-Oct-11</v>
      </c>
      <c r="C98" s="7">
        <v>40833</v>
      </c>
      <c r="D98" s="8" t="s">
        <v>41</v>
      </c>
      <c r="E98" s="6">
        <v>0.87350000000000005</v>
      </c>
      <c r="F98" s="6"/>
      <c r="G98" s="6"/>
      <c r="H98" s="6"/>
    </row>
    <row r="99" spans="2:8" x14ac:dyDescent="0.25">
      <c r="B99" s="7" t="str">
        <f t="shared" si="29"/>
        <v>40833EURGBP 19-Mar-12</v>
      </c>
      <c r="C99" s="7">
        <v>40833</v>
      </c>
      <c r="D99" s="8" t="s">
        <v>42</v>
      </c>
      <c r="E99" s="6">
        <v>0.87580000000000002</v>
      </c>
      <c r="F99" s="6"/>
      <c r="G99" s="6"/>
      <c r="H99" s="6"/>
    </row>
    <row r="100" spans="2:8" x14ac:dyDescent="0.25">
      <c r="B100" s="7" t="str">
        <f t="shared" si="29"/>
        <v>40833EURUSD 14-Nov-11</v>
      </c>
      <c r="C100" s="7">
        <v>40833</v>
      </c>
      <c r="D100" s="8" t="s">
        <v>43</v>
      </c>
      <c r="E100" s="6">
        <v>1.3804000000000001</v>
      </c>
      <c r="F100" s="6"/>
      <c r="G100" s="6"/>
      <c r="H100" s="6"/>
    </row>
    <row r="101" spans="2:8" x14ac:dyDescent="0.25">
      <c r="B101" s="7" t="str">
        <f t="shared" si="29"/>
        <v>40833EURUSD 17-Oct-11</v>
      </c>
      <c r="C101" s="7">
        <v>40833</v>
      </c>
      <c r="D101" s="8" t="s">
        <v>44</v>
      </c>
      <c r="E101" s="6">
        <v>1.3789</v>
      </c>
      <c r="F101" s="6"/>
      <c r="G101" s="6"/>
      <c r="H101" s="6"/>
    </row>
    <row r="102" spans="2:8" x14ac:dyDescent="0.25">
      <c r="B102" s="7" t="str">
        <f t="shared" si="29"/>
        <v>40833EURUSD 19-Mar-12</v>
      </c>
      <c r="C102" s="7">
        <v>40833</v>
      </c>
      <c r="D102" s="8" t="s">
        <v>45</v>
      </c>
      <c r="E102" s="6">
        <v>1.3812</v>
      </c>
      <c r="F102" s="6"/>
      <c r="G102" s="6"/>
      <c r="H102" s="6"/>
    </row>
    <row r="103" spans="2:8" x14ac:dyDescent="0.25">
      <c r="B103" s="7" t="str">
        <f t="shared" si="29"/>
        <v>40833USDNOK 14-Nov-11</v>
      </c>
      <c r="C103" s="7">
        <v>40833</v>
      </c>
      <c r="D103" s="8" t="s">
        <v>46</v>
      </c>
      <c r="E103" s="6">
        <v>5.6120000000000001</v>
      </c>
      <c r="F103" s="6"/>
      <c r="G103" s="6"/>
      <c r="H103" s="6"/>
    </row>
    <row r="104" spans="2:8" x14ac:dyDescent="0.25">
      <c r="B104" s="7" t="str">
        <f t="shared" si="29"/>
        <v>40833USDNOK 17-Oct-11</v>
      </c>
      <c r="C104" s="7">
        <v>40833</v>
      </c>
      <c r="D104" s="8" t="s">
        <v>47</v>
      </c>
      <c r="E104" s="6">
        <v>5.6105</v>
      </c>
      <c r="F104" s="6"/>
      <c r="G104" s="6"/>
      <c r="H104" s="6"/>
    </row>
    <row r="105" spans="2:8" x14ac:dyDescent="0.25">
      <c r="B105" s="7" t="str">
        <f t="shared" si="29"/>
        <v>40833USDNOK 19-Mar-12</v>
      </c>
      <c r="C105" s="7">
        <v>40833</v>
      </c>
      <c r="D105" s="8" t="s">
        <v>48</v>
      </c>
      <c r="E105" s="6">
        <v>5.6128</v>
      </c>
      <c r="F105" s="6"/>
      <c r="G105" s="6"/>
      <c r="H105" s="6"/>
    </row>
    <row r="106" spans="2:8" x14ac:dyDescent="0.25">
      <c r="B106" s="7" t="str">
        <f t="shared" si="29"/>
        <v>40834EURGBP 14-Nov-11</v>
      </c>
      <c r="C106" s="7">
        <v>40834</v>
      </c>
      <c r="D106" s="8" t="s">
        <v>40</v>
      </c>
      <c r="E106" s="6">
        <v>0.87309999999999999</v>
      </c>
      <c r="F106" s="6"/>
      <c r="G106" s="6"/>
      <c r="H106" s="6"/>
    </row>
    <row r="107" spans="2:8" x14ac:dyDescent="0.25">
      <c r="B107" s="7" t="str">
        <f t="shared" si="29"/>
        <v>40834EURGBP 19-Mar-12</v>
      </c>
      <c r="C107" s="7">
        <v>40834</v>
      </c>
      <c r="D107" s="8" t="s">
        <v>42</v>
      </c>
      <c r="E107" s="6">
        <v>0.87390000000000001</v>
      </c>
      <c r="F107" s="6"/>
      <c r="G107" s="6"/>
      <c r="H107" s="6"/>
    </row>
    <row r="108" spans="2:8" x14ac:dyDescent="0.25">
      <c r="B108" s="7" t="str">
        <f t="shared" si="29"/>
        <v>40834EURUSD 14-Nov-11</v>
      </c>
      <c r="C108" s="7">
        <v>40834</v>
      </c>
      <c r="D108" s="8" t="s">
        <v>43</v>
      </c>
      <c r="E108" s="6">
        <v>1.3713</v>
      </c>
      <c r="F108" s="6"/>
      <c r="G108" s="6"/>
      <c r="H108" s="6"/>
    </row>
    <row r="109" spans="2:8" x14ac:dyDescent="0.25">
      <c r="B109" s="7" t="str">
        <f t="shared" si="29"/>
        <v>40834EURUSD 19-Mar-12</v>
      </c>
      <c r="C109" s="7">
        <v>40834</v>
      </c>
      <c r="D109" s="8" t="s">
        <v>45</v>
      </c>
      <c r="E109" s="6">
        <v>1.3721000000000001</v>
      </c>
      <c r="F109" s="6"/>
      <c r="G109" s="6"/>
      <c r="H109" s="6"/>
    </row>
    <row r="110" spans="2:8" x14ac:dyDescent="0.25">
      <c r="B110" s="7" t="str">
        <f t="shared" si="29"/>
        <v>40834USDNOK 14-Nov-11</v>
      </c>
      <c r="C110" s="7">
        <v>40834</v>
      </c>
      <c r="D110" s="8" t="s">
        <v>46</v>
      </c>
      <c r="E110" s="6">
        <v>5.6584000000000003</v>
      </c>
      <c r="F110" s="6"/>
      <c r="G110" s="6"/>
      <c r="H110" s="6"/>
    </row>
    <row r="111" spans="2:8" x14ac:dyDescent="0.25">
      <c r="B111" s="7" t="str">
        <f t="shared" si="29"/>
        <v>40834USDNOK 19-Mar-12</v>
      </c>
      <c r="C111" s="7">
        <v>40834</v>
      </c>
      <c r="D111" s="8" t="s">
        <v>48</v>
      </c>
      <c r="E111" s="6">
        <v>5.6592000000000002</v>
      </c>
      <c r="F111" s="6"/>
      <c r="G111" s="6"/>
      <c r="H111" s="6"/>
    </row>
    <row r="112" spans="2:8" x14ac:dyDescent="0.25">
      <c r="B112" s="7" t="str">
        <f t="shared" si="29"/>
        <v>40835EURGBP 14-Nov-11</v>
      </c>
      <c r="C112" s="7">
        <v>40835</v>
      </c>
      <c r="D112" s="8" t="s">
        <v>40</v>
      </c>
      <c r="E112" s="6">
        <v>0.87390000000000001</v>
      </c>
      <c r="F112" s="6"/>
      <c r="G112" s="6"/>
      <c r="H112" s="6"/>
    </row>
    <row r="113" spans="2:8" x14ac:dyDescent="0.25">
      <c r="B113" s="7" t="str">
        <f t="shared" si="29"/>
        <v>40835EURGBP 19-Mar-12</v>
      </c>
      <c r="C113" s="7">
        <v>40835</v>
      </c>
      <c r="D113" s="8" t="s">
        <v>42</v>
      </c>
      <c r="E113" s="6">
        <v>0.87470000000000003</v>
      </c>
      <c r="F113" s="6"/>
      <c r="G113" s="6"/>
      <c r="H113" s="6"/>
    </row>
    <row r="114" spans="2:8" x14ac:dyDescent="0.25">
      <c r="B114" s="7" t="str">
        <f t="shared" si="29"/>
        <v>40835EURUSD 14-Nov-11</v>
      </c>
      <c r="C114" s="7">
        <v>40835</v>
      </c>
      <c r="D114" s="8" t="s">
        <v>43</v>
      </c>
      <c r="E114" s="6">
        <v>1.3825000000000001</v>
      </c>
      <c r="F114" s="6"/>
      <c r="G114" s="6"/>
      <c r="H114" s="6"/>
    </row>
    <row r="115" spans="2:8" x14ac:dyDescent="0.25">
      <c r="B115" s="7" t="str">
        <f t="shared" si="29"/>
        <v>40835EURUSD 19-Mar-12</v>
      </c>
      <c r="C115" s="7">
        <v>40835</v>
      </c>
      <c r="D115" s="8" t="s">
        <v>45</v>
      </c>
      <c r="E115" s="6">
        <v>1.3833</v>
      </c>
      <c r="F115" s="6"/>
      <c r="G115" s="6"/>
      <c r="H115" s="6"/>
    </row>
    <row r="116" spans="2:8" x14ac:dyDescent="0.25">
      <c r="B116" s="7" t="str">
        <f t="shared" si="29"/>
        <v>40835USDNOK 14-Nov-11</v>
      </c>
      <c r="C116" s="7">
        <v>40835</v>
      </c>
      <c r="D116" s="8" t="s">
        <v>46</v>
      </c>
      <c r="E116" s="6">
        <v>5.6017000000000001</v>
      </c>
      <c r="F116" s="6"/>
      <c r="G116" s="6"/>
      <c r="H116" s="6"/>
    </row>
    <row r="117" spans="2:8" x14ac:dyDescent="0.25">
      <c r="B117" s="7" t="str">
        <f t="shared" si="29"/>
        <v>40835USDNOK 19-Mar-12</v>
      </c>
      <c r="C117" s="7">
        <v>40835</v>
      </c>
      <c r="D117" s="8" t="s">
        <v>48</v>
      </c>
      <c r="E117" s="6">
        <v>5.6025</v>
      </c>
      <c r="F117" s="6"/>
      <c r="G117" s="6"/>
      <c r="H117" s="6"/>
    </row>
    <row r="118" spans="2:8" x14ac:dyDescent="0.25">
      <c r="B118" s="7" t="str">
        <f t="shared" si="29"/>
        <v>40836EURGBP 14-Nov-11</v>
      </c>
      <c r="C118" s="7">
        <v>40836</v>
      </c>
      <c r="D118" s="8" t="s">
        <v>40</v>
      </c>
      <c r="E118" s="6">
        <v>0.87390000000000001</v>
      </c>
      <c r="F118" s="6"/>
      <c r="G118" s="6"/>
      <c r="H118" s="6"/>
    </row>
    <row r="119" spans="2:8" x14ac:dyDescent="0.25">
      <c r="B119" s="7" t="str">
        <f t="shared" si="29"/>
        <v>40836EURGBP 19-Mar-12</v>
      </c>
      <c r="C119" s="7">
        <v>40836</v>
      </c>
      <c r="D119" s="8" t="s">
        <v>42</v>
      </c>
      <c r="E119" s="6">
        <v>0.87470000000000003</v>
      </c>
      <c r="F119" s="6"/>
      <c r="G119" s="6"/>
      <c r="H119" s="6"/>
    </row>
    <row r="120" spans="2:8" x14ac:dyDescent="0.25">
      <c r="B120" s="7" t="str">
        <f t="shared" si="29"/>
        <v>40836EURUSD 14-Nov-11</v>
      </c>
      <c r="C120" s="7">
        <v>40836</v>
      </c>
      <c r="D120" s="8" t="s">
        <v>43</v>
      </c>
      <c r="E120" s="6">
        <v>1.3754999999999999</v>
      </c>
      <c r="F120" s="6"/>
      <c r="G120" s="6"/>
      <c r="H120" s="6"/>
    </row>
    <row r="121" spans="2:8" x14ac:dyDescent="0.25">
      <c r="B121" s="7" t="str">
        <f t="shared" si="29"/>
        <v>40836EURUSD 19-Mar-12</v>
      </c>
      <c r="C121" s="7">
        <v>40836</v>
      </c>
      <c r="D121" s="8" t="s">
        <v>45</v>
      </c>
      <c r="E121" s="6">
        <v>1.3763000000000001</v>
      </c>
      <c r="F121" s="6"/>
      <c r="G121" s="6"/>
      <c r="H121" s="6"/>
    </row>
    <row r="122" spans="2:8" x14ac:dyDescent="0.25">
      <c r="B122" s="7" t="str">
        <f t="shared" si="29"/>
        <v>40836USDNOK 14-Nov-11</v>
      </c>
      <c r="C122" s="7">
        <v>40836</v>
      </c>
      <c r="D122" s="8" t="s">
        <v>46</v>
      </c>
      <c r="E122" s="6">
        <v>5.6138000000000003</v>
      </c>
      <c r="F122" s="6"/>
      <c r="G122" s="6"/>
      <c r="H122" s="6"/>
    </row>
    <row r="123" spans="2:8" x14ac:dyDescent="0.25">
      <c r="B123" s="7" t="str">
        <f t="shared" si="29"/>
        <v>40836USDNOK 19-Mar-12</v>
      </c>
      <c r="C123" s="7">
        <v>40836</v>
      </c>
      <c r="D123" s="8" t="s">
        <v>48</v>
      </c>
      <c r="E123" s="6">
        <v>5.6146000000000003</v>
      </c>
      <c r="F123" s="6"/>
      <c r="G123" s="6"/>
      <c r="H123" s="6"/>
    </row>
    <row r="124" spans="2:8" x14ac:dyDescent="0.25">
      <c r="B124" s="7" t="str">
        <f t="shared" si="29"/>
        <v>40837EURGBP 14-Nov-11</v>
      </c>
      <c r="C124" s="7">
        <v>40837</v>
      </c>
      <c r="D124" s="8" t="s">
        <v>40</v>
      </c>
      <c r="E124" s="6">
        <v>0.87290000000000001</v>
      </c>
      <c r="F124" s="6"/>
      <c r="G124" s="6"/>
      <c r="H124" s="6"/>
    </row>
    <row r="125" spans="2:8" x14ac:dyDescent="0.25">
      <c r="B125" s="7" t="str">
        <f t="shared" si="29"/>
        <v>40837EURGBP 19-Mar-12</v>
      </c>
      <c r="C125" s="7">
        <v>40837</v>
      </c>
      <c r="D125" s="8" t="s">
        <v>42</v>
      </c>
      <c r="E125" s="6">
        <v>0.87370000000000003</v>
      </c>
      <c r="F125" s="6"/>
      <c r="G125" s="6"/>
      <c r="H125" s="6"/>
    </row>
    <row r="126" spans="2:8" x14ac:dyDescent="0.25">
      <c r="B126" s="7" t="str">
        <f t="shared" si="29"/>
        <v>40837EURUSD 14-Nov-11</v>
      </c>
      <c r="C126" s="7">
        <v>40837</v>
      </c>
      <c r="D126" s="8" t="s">
        <v>43</v>
      </c>
      <c r="E126" s="6">
        <v>1.3896999999999999</v>
      </c>
      <c r="F126" s="6"/>
      <c r="G126" s="6"/>
      <c r="H126" s="6"/>
    </row>
    <row r="127" spans="2:8" x14ac:dyDescent="0.25">
      <c r="B127" s="7" t="str">
        <f t="shared" si="29"/>
        <v>40837EURUSD 19-Mar-12</v>
      </c>
      <c r="C127" s="7">
        <v>40837</v>
      </c>
      <c r="D127" s="8" t="s">
        <v>45</v>
      </c>
      <c r="E127" s="6">
        <v>1.3905000000000001</v>
      </c>
      <c r="F127" s="6"/>
      <c r="G127" s="6"/>
      <c r="H127" s="6"/>
    </row>
    <row r="128" spans="2:8" x14ac:dyDescent="0.25">
      <c r="B128" s="7" t="str">
        <f t="shared" si="29"/>
        <v>40837USDNOK 14-Nov-11</v>
      </c>
      <c r="C128" s="7">
        <v>40837</v>
      </c>
      <c r="D128" s="8" t="s">
        <v>46</v>
      </c>
      <c r="E128" s="6">
        <v>5.5594000000000001</v>
      </c>
      <c r="F128" s="6"/>
      <c r="G128" s="6"/>
      <c r="H128" s="6"/>
    </row>
    <row r="129" spans="2:8" x14ac:dyDescent="0.25">
      <c r="B129" s="7" t="str">
        <f t="shared" si="29"/>
        <v>40837USDNOK 19-Mar-12</v>
      </c>
      <c r="C129" s="7">
        <v>40837</v>
      </c>
      <c r="D129" s="8" t="s">
        <v>48</v>
      </c>
      <c r="E129" s="6">
        <v>5.5602</v>
      </c>
      <c r="F129" s="6"/>
      <c r="G129" s="6"/>
      <c r="H129" s="6"/>
    </row>
    <row r="130" spans="2:8" x14ac:dyDescent="0.25">
      <c r="B130" s="7" t="str">
        <f t="shared" si="29"/>
        <v>40840EURGBP 14-Nov-11</v>
      </c>
      <c r="C130" s="7">
        <v>40840</v>
      </c>
      <c r="D130" s="8" t="s">
        <v>40</v>
      </c>
      <c r="E130" s="6">
        <v>0.87080000000000002</v>
      </c>
      <c r="F130" s="6"/>
      <c r="G130" s="6"/>
      <c r="H130" s="6"/>
    </row>
    <row r="131" spans="2:8" x14ac:dyDescent="0.25">
      <c r="B131" s="7" t="str">
        <f t="shared" si="29"/>
        <v>40840EURGBP 19-Mar-12</v>
      </c>
      <c r="C131" s="7">
        <v>40840</v>
      </c>
      <c r="D131" s="8" t="s">
        <v>42</v>
      </c>
      <c r="E131" s="6">
        <v>0.87160000000000004</v>
      </c>
      <c r="F131" s="6"/>
      <c r="G131" s="6"/>
      <c r="H131" s="6"/>
    </row>
    <row r="132" spans="2:8" x14ac:dyDescent="0.25">
      <c r="B132" s="7" t="str">
        <f t="shared" si="29"/>
        <v>40840EURUSD 14-Nov-11</v>
      </c>
      <c r="C132" s="7">
        <v>40840</v>
      </c>
      <c r="D132" s="8" t="s">
        <v>43</v>
      </c>
      <c r="E132" s="6">
        <v>1.3846000000000001</v>
      </c>
      <c r="F132" s="6"/>
      <c r="G132" s="6"/>
      <c r="H132" s="6"/>
    </row>
    <row r="133" spans="2:8" x14ac:dyDescent="0.25">
      <c r="B133" s="7" t="str">
        <f t="shared" si="29"/>
        <v>40840EURUSD 19-Mar-12</v>
      </c>
      <c r="C133" s="7">
        <v>40840</v>
      </c>
      <c r="D133" s="8" t="s">
        <v>45</v>
      </c>
      <c r="E133" s="6">
        <v>1.3854</v>
      </c>
      <c r="F133" s="6"/>
      <c r="G133" s="6"/>
      <c r="H133" s="6"/>
    </row>
    <row r="134" spans="2:8" x14ac:dyDescent="0.25">
      <c r="B134" s="7" t="str">
        <f t="shared" si="29"/>
        <v>40840USDNOK 14-Nov-11</v>
      </c>
      <c r="C134" s="7">
        <v>40840</v>
      </c>
      <c r="D134" s="8" t="s">
        <v>46</v>
      </c>
      <c r="E134" s="6">
        <v>5.5663999999999998</v>
      </c>
      <c r="F134" s="6"/>
      <c r="G134" s="6"/>
      <c r="H134" s="6"/>
    </row>
    <row r="135" spans="2:8" x14ac:dyDescent="0.25">
      <c r="B135" s="7" t="str">
        <f t="shared" si="29"/>
        <v>40840USDNOK 19-Mar-12</v>
      </c>
      <c r="C135" s="7">
        <v>40840</v>
      </c>
      <c r="D135" s="8" t="s">
        <v>48</v>
      </c>
      <c r="E135" s="6">
        <v>5.5671999999999997</v>
      </c>
      <c r="F135" s="6"/>
      <c r="G135" s="6"/>
      <c r="H135" s="6"/>
    </row>
    <row r="136" spans="2:8" x14ac:dyDescent="0.25">
      <c r="B136" s="7" t="str">
        <f t="shared" si="29"/>
        <v>40841EURGBP 14-Nov-11</v>
      </c>
      <c r="C136" s="7">
        <v>40841</v>
      </c>
      <c r="D136" s="8" t="s">
        <v>40</v>
      </c>
      <c r="E136" s="6">
        <v>0.871</v>
      </c>
      <c r="F136" s="6"/>
      <c r="G136" s="6"/>
      <c r="H136" s="6"/>
    </row>
    <row r="137" spans="2:8" x14ac:dyDescent="0.25">
      <c r="B137" s="7" t="str">
        <f t="shared" si="29"/>
        <v>40841EURGBP 19-Mar-12</v>
      </c>
      <c r="C137" s="7">
        <v>40841</v>
      </c>
      <c r="D137" s="8" t="s">
        <v>42</v>
      </c>
      <c r="E137" s="6">
        <v>0.87180000000000002</v>
      </c>
      <c r="F137" s="6"/>
      <c r="G137" s="6"/>
      <c r="H137" s="6"/>
    </row>
    <row r="138" spans="2:8" x14ac:dyDescent="0.25">
      <c r="B138" s="7" t="str">
        <f t="shared" si="29"/>
        <v>40841EURUSD 14-Nov-11</v>
      </c>
      <c r="C138" s="7">
        <v>40841</v>
      </c>
      <c r="D138" s="8" t="s">
        <v>43</v>
      </c>
      <c r="E138" s="6">
        <v>1.3933</v>
      </c>
      <c r="F138" s="6"/>
      <c r="G138" s="6"/>
      <c r="H138" s="6"/>
    </row>
    <row r="139" spans="2:8" x14ac:dyDescent="0.25">
      <c r="B139" s="7" t="str">
        <f t="shared" si="29"/>
        <v>40841EURUSD 19-Mar-12</v>
      </c>
      <c r="C139" s="7">
        <v>40841</v>
      </c>
      <c r="D139" s="8" t="s">
        <v>45</v>
      </c>
      <c r="E139" s="6">
        <v>1.3940999999999999</v>
      </c>
      <c r="F139" s="6"/>
      <c r="G139" s="6"/>
      <c r="H139" s="6"/>
    </row>
    <row r="140" spans="2:8" x14ac:dyDescent="0.25">
      <c r="B140" s="7" t="str">
        <f t="shared" si="29"/>
        <v>40841USDNOK 14-Nov-11</v>
      </c>
      <c r="C140" s="7">
        <v>40841</v>
      </c>
      <c r="D140" s="8" t="s">
        <v>46</v>
      </c>
      <c r="E140" s="6">
        <v>5.5262000000000002</v>
      </c>
      <c r="F140" s="6"/>
      <c r="G140" s="6"/>
      <c r="H140" s="6"/>
    </row>
    <row r="141" spans="2:8" x14ac:dyDescent="0.25">
      <c r="B141" s="7" t="str">
        <f t="shared" si="29"/>
        <v>40841USDNOK 19-Mar-12</v>
      </c>
      <c r="C141" s="7">
        <v>40841</v>
      </c>
      <c r="D141" s="8" t="s">
        <v>48</v>
      </c>
      <c r="E141" s="6">
        <v>5.5270000000000001</v>
      </c>
      <c r="F141" s="6"/>
      <c r="G141" s="6"/>
      <c r="H141" s="6"/>
    </row>
    <row r="142" spans="2:8" x14ac:dyDescent="0.25">
      <c r="B142" s="7" t="str">
        <f t="shared" si="29"/>
        <v>40842EURGBP 14-Nov-11</v>
      </c>
      <c r="C142" s="7">
        <v>40842</v>
      </c>
      <c r="D142" s="8" t="s">
        <v>40</v>
      </c>
      <c r="E142" s="6">
        <v>0.87260000000000004</v>
      </c>
      <c r="F142" s="6"/>
      <c r="G142" s="6"/>
      <c r="H142" s="6"/>
    </row>
    <row r="143" spans="2:8" x14ac:dyDescent="0.25">
      <c r="B143" s="7" t="str">
        <f t="shared" si="29"/>
        <v>40842EURGBP 19-Mar-12</v>
      </c>
      <c r="C143" s="7">
        <v>40842</v>
      </c>
      <c r="D143" s="8" t="s">
        <v>42</v>
      </c>
      <c r="E143" s="6">
        <v>0.87339999999999995</v>
      </c>
      <c r="F143" s="6"/>
      <c r="G143" s="6"/>
      <c r="H143" s="6"/>
    </row>
    <row r="144" spans="2:8" x14ac:dyDescent="0.25">
      <c r="B144" s="7" t="str">
        <f t="shared" si="29"/>
        <v>40842EURUSD 14-Nov-11</v>
      </c>
      <c r="C144" s="7">
        <v>40842</v>
      </c>
      <c r="D144" s="8" t="s">
        <v>43</v>
      </c>
      <c r="E144" s="6">
        <v>1.3974</v>
      </c>
      <c r="F144" s="6"/>
      <c r="G144" s="6"/>
      <c r="H144" s="6"/>
    </row>
    <row r="145" spans="2:8" x14ac:dyDescent="0.25">
      <c r="B145" s="7" t="str">
        <f t="shared" ref="B145:B208" si="30">C145&amp;D145</f>
        <v>40842EURUSD 19-Mar-12</v>
      </c>
      <c r="C145" s="7">
        <v>40842</v>
      </c>
      <c r="D145" s="8" t="s">
        <v>45</v>
      </c>
      <c r="E145" s="6">
        <v>1.3982000000000001</v>
      </c>
      <c r="F145" s="6"/>
      <c r="G145" s="6"/>
      <c r="H145" s="6"/>
    </row>
    <row r="146" spans="2:8" x14ac:dyDescent="0.25">
      <c r="B146" s="7" t="str">
        <f t="shared" si="30"/>
        <v>40842USDNOK 14-Nov-11</v>
      </c>
      <c r="C146" s="7">
        <v>40842</v>
      </c>
      <c r="D146" s="8" t="s">
        <v>46</v>
      </c>
      <c r="E146" s="6">
        <v>5.4995000000000003</v>
      </c>
      <c r="F146" s="6"/>
      <c r="G146" s="6"/>
      <c r="H146" s="6"/>
    </row>
    <row r="147" spans="2:8" x14ac:dyDescent="0.25">
      <c r="B147" s="7" t="str">
        <f t="shared" si="30"/>
        <v>40842USDNOK 19-Mar-12</v>
      </c>
      <c r="C147" s="7">
        <v>40842</v>
      </c>
      <c r="D147" s="8" t="s">
        <v>48</v>
      </c>
      <c r="E147" s="6">
        <v>5.5003000000000002</v>
      </c>
      <c r="F147" s="6"/>
      <c r="G147" s="6"/>
      <c r="H147" s="6"/>
    </row>
    <row r="148" spans="2:8" x14ac:dyDescent="0.25">
      <c r="B148" s="7" t="str">
        <f t="shared" si="30"/>
        <v>40843EURGBP 14-Nov-11</v>
      </c>
      <c r="C148" s="7">
        <v>40843</v>
      </c>
      <c r="D148" s="8" t="s">
        <v>40</v>
      </c>
      <c r="E148" s="6">
        <v>0.88100000000000001</v>
      </c>
      <c r="F148" s="6"/>
      <c r="G148" s="6"/>
      <c r="H148" s="6"/>
    </row>
    <row r="149" spans="2:8" x14ac:dyDescent="0.25">
      <c r="B149" s="7" t="str">
        <f t="shared" si="30"/>
        <v>40843EURGBP 19-Mar-12</v>
      </c>
      <c r="C149" s="7">
        <v>40843</v>
      </c>
      <c r="D149" s="8" t="s">
        <v>42</v>
      </c>
      <c r="E149" s="6">
        <v>0.88180000000000003</v>
      </c>
      <c r="F149" s="6"/>
      <c r="G149" s="6"/>
      <c r="H149" s="6"/>
    </row>
    <row r="150" spans="2:8" x14ac:dyDescent="0.25">
      <c r="B150" s="7" t="str">
        <f t="shared" si="30"/>
        <v>40843EURUSD 14-Nov-11</v>
      </c>
      <c r="C150" s="7">
        <v>40843</v>
      </c>
      <c r="D150" s="8" t="s">
        <v>43</v>
      </c>
      <c r="E150" s="6">
        <v>1.4155</v>
      </c>
      <c r="F150" s="6"/>
      <c r="G150" s="6"/>
      <c r="H150" s="6"/>
    </row>
    <row r="151" spans="2:8" x14ac:dyDescent="0.25">
      <c r="B151" s="7" t="str">
        <f t="shared" si="30"/>
        <v>40843EURUSD 19-Mar-12</v>
      </c>
      <c r="C151" s="7">
        <v>40843</v>
      </c>
      <c r="D151" s="8" t="s">
        <v>45</v>
      </c>
      <c r="E151" s="6">
        <v>1.4162999999999999</v>
      </c>
      <c r="F151" s="6"/>
      <c r="G151" s="6"/>
      <c r="H151" s="6"/>
    </row>
    <row r="152" spans="2:8" x14ac:dyDescent="0.25">
      <c r="B152" s="7" t="str">
        <f t="shared" si="30"/>
        <v>40843USDNOK 14-Nov-11</v>
      </c>
      <c r="C152" s="7">
        <v>40843</v>
      </c>
      <c r="D152" s="8" t="s">
        <v>46</v>
      </c>
      <c r="E152" s="6">
        <v>5.4316000000000004</v>
      </c>
      <c r="F152" s="6"/>
      <c r="G152" s="6"/>
      <c r="H152" s="6"/>
    </row>
    <row r="153" spans="2:8" x14ac:dyDescent="0.25">
      <c r="B153" s="7" t="str">
        <f t="shared" si="30"/>
        <v>40843USDNOK 19-Mar-12</v>
      </c>
      <c r="C153" s="7">
        <v>40843</v>
      </c>
      <c r="D153" s="8" t="s">
        <v>48</v>
      </c>
      <c r="E153" s="6">
        <v>5.4324000000000003</v>
      </c>
      <c r="F153" s="6"/>
      <c r="G153" s="6"/>
      <c r="H153" s="6"/>
    </row>
    <row r="154" spans="2:8" x14ac:dyDescent="0.25">
      <c r="B154" s="7" t="str">
        <f t="shared" si="30"/>
        <v>40844EURGBP 14-Nov-11</v>
      </c>
      <c r="C154" s="7">
        <v>40844</v>
      </c>
      <c r="D154" s="8" t="s">
        <v>40</v>
      </c>
      <c r="E154" s="6">
        <v>0.88070000000000004</v>
      </c>
      <c r="F154" s="6"/>
      <c r="G154" s="6"/>
      <c r="H154" s="6"/>
    </row>
    <row r="155" spans="2:8" x14ac:dyDescent="0.25">
      <c r="B155" s="7" t="str">
        <f t="shared" si="30"/>
        <v>40844EURGBP 19-Mar-12</v>
      </c>
      <c r="C155" s="7">
        <v>40844</v>
      </c>
      <c r="D155" s="8" t="s">
        <v>42</v>
      </c>
      <c r="E155" s="6">
        <v>0.88149999999999995</v>
      </c>
      <c r="F155" s="6"/>
      <c r="G155" s="6"/>
      <c r="H155" s="6"/>
    </row>
    <row r="156" spans="2:8" x14ac:dyDescent="0.25">
      <c r="B156" s="7" t="str">
        <f t="shared" si="30"/>
        <v>40844EURUSD 14-Nov-11</v>
      </c>
      <c r="C156" s="7">
        <v>40844</v>
      </c>
      <c r="D156" s="8" t="s">
        <v>43</v>
      </c>
      <c r="E156" s="6">
        <v>1.417</v>
      </c>
      <c r="F156" s="6"/>
      <c r="G156" s="6"/>
      <c r="H156" s="6"/>
    </row>
    <row r="157" spans="2:8" x14ac:dyDescent="0.25">
      <c r="B157" s="7" t="str">
        <f t="shared" si="30"/>
        <v>40844EURUSD 19-Mar-12</v>
      </c>
      <c r="C157" s="7">
        <v>40844</v>
      </c>
      <c r="D157" s="8" t="s">
        <v>45</v>
      </c>
      <c r="E157" s="6">
        <v>1.4177999999999999</v>
      </c>
      <c r="F157" s="6"/>
      <c r="G157" s="6"/>
      <c r="H157" s="6"/>
    </row>
    <row r="158" spans="2:8" x14ac:dyDescent="0.25">
      <c r="B158" s="7" t="str">
        <f t="shared" si="30"/>
        <v>40844USDNOK 14-Nov-11</v>
      </c>
      <c r="C158" s="7">
        <v>40844</v>
      </c>
      <c r="D158" s="8" t="s">
        <v>46</v>
      </c>
      <c r="E158" s="6">
        <v>5.4226000000000001</v>
      </c>
      <c r="F158" s="6"/>
      <c r="G158" s="6"/>
      <c r="H158" s="6"/>
    </row>
    <row r="159" spans="2:8" x14ac:dyDescent="0.25">
      <c r="B159" s="7" t="str">
        <f t="shared" si="30"/>
        <v>40844USDNOK 19-Mar-12</v>
      </c>
      <c r="C159" s="7">
        <v>40844</v>
      </c>
      <c r="D159" s="8" t="s">
        <v>48</v>
      </c>
      <c r="E159" s="6">
        <v>5.4234</v>
      </c>
      <c r="F159" s="6"/>
      <c r="G159" s="6"/>
      <c r="H159" s="6"/>
    </row>
    <row r="160" spans="2:8" x14ac:dyDescent="0.25">
      <c r="B160" s="7" t="str">
        <f t="shared" si="30"/>
        <v>40847EURGBP 14-Nov-11</v>
      </c>
      <c r="C160" s="7">
        <v>40847</v>
      </c>
      <c r="D160" s="8" t="s">
        <v>40</v>
      </c>
      <c r="E160" s="6">
        <v>0.87380000000000002</v>
      </c>
      <c r="F160" s="6"/>
      <c r="G160" s="6"/>
      <c r="H160" s="6"/>
    </row>
    <row r="161" spans="2:8" x14ac:dyDescent="0.25">
      <c r="B161" s="7" t="str">
        <f t="shared" si="30"/>
        <v>40847EURGBP 19-Mar-12</v>
      </c>
      <c r="C161" s="7">
        <v>40847</v>
      </c>
      <c r="D161" s="8" t="s">
        <v>42</v>
      </c>
      <c r="E161" s="6">
        <v>0.87460000000000004</v>
      </c>
      <c r="F161" s="6"/>
      <c r="G161" s="6"/>
      <c r="H161" s="6"/>
    </row>
    <row r="162" spans="2:8" x14ac:dyDescent="0.25">
      <c r="B162" s="7" t="str">
        <f t="shared" si="30"/>
        <v>40847EURUSD 14-Nov-11</v>
      </c>
      <c r="C162" s="7">
        <v>40847</v>
      </c>
      <c r="D162" s="8" t="s">
        <v>43</v>
      </c>
      <c r="E162" s="6">
        <v>1.4015</v>
      </c>
      <c r="F162" s="6"/>
      <c r="G162" s="6"/>
      <c r="H162" s="6"/>
    </row>
    <row r="163" spans="2:8" x14ac:dyDescent="0.25">
      <c r="B163" s="7" t="str">
        <f t="shared" si="30"/>
        <v>40847EURUSD 19-Mar-12</v>
      </c>
      <c r="C163" s="7">
        <v>40847</v>
      </c>
      <c r="D163" s="8" t="s">
        <v>45</v>
      </c>
      <c r="E163" s="6">
        <v>1.4023000000000001</v>
      </c>
      <c r="F163" s="6"/>
      <c r="G163" s="6"/>
      <c r="H163" s="6"/>
    </row>
    <row r="164" spans="2:8" x14ac:dyDescent="0.25">
      <c r="B164" s="7" t="str">
        <f t="shared" si="30"/>
        <v>40847USDNOK 14-Nov-11</v>
      </c>
      <c r="C164" s="7">
        <v>40847</v>
      </c>
      <c r="D164" s="8" t="s">
        <v>46</v>
      </c>
      <c r="E164" s="6">
        <v>5.5006000000000004</v>
      </c>
      <c r="F164" s="6"/>
      <c r="G164" s="6"/>
      <c r="H164" s="6"/>
    </row>
    <row r="165" spans="2:8" x14ac:dyDescent="0.25">
      <c r="B165" s="7" t="str">
        <f t="shared" si="30"/>
        <v>40847USDNOK 19-Mar-12</v>
      </c>
      <c r="C165" s="7">
        <v>40847</v>
      </c>
      <c r="D165" s="8" t="s">
        <v>48</v>
      </c>
      <c r="E165" s="6">
        <v>5.5014000000000003</v>
      </c>
      <c r="F165" s="6"/>
      <c r="G165" s="6"/>
      <c r="H165" s="6"/>
    </row>
    <row r="166" spans="2:8" x14ac:dyDescent="0.25">
      <c r="B166" s="7" t="str">
        <f t="shared" si="30"/>
        <v>40848EURGBP 14-Nov-11</v>
      </c>
      <c r="C166" s="7">
        <v>40848</v>
      </c>
      <c r="D166" s="8" t="s">
        <v>40</v>
      </c>
      <c r="E166" s="6">
        <v>0.8589</v>
      </c>
      <c r="F166" s="6"/>
      <c r="G166" s="6"/>
      <c r="H166" s="6"/>
    </row>
    <row r="167" spans="2:8" x14ac:dyDescent="0.25">
      <c r="B167" s="7" t="str">
        <f t="shared" si="30"/>
        <v>40848EURGBP 19-Mar-12</v>
      </c>
      <c r="C167" s="7">
        <v>40848</v>
      </c>
      <c r="D167" s="8" t="s">
        <v>42</v>
      </c>
      <c r="E167" s="6">
        <v>0.85970000000000002</v>
      </c>
      <c r="F167" s="6"/>
      <c r="G167" s="6"/>
      <c r="H167" s="6"/>
    </row>
    <row r="168" spans="2:8" x14ac:dyDescent="0.25">
      <c r="B168" s="7" t="str">
        <f t="shared" si="30"/>
        <v>40848EURUSD 14-Nov-11</v>
      </c>
      <c r="C168" s="7">
        <v>40848</v>
      </c>
      <c r="D168" s="8" t="s">
        <v>43</v>
      </c>
      <c r="E168" s="6">
        <v>1.3692</v>
      </c>
      <c r="F168" s="6"/>
      <c r="G168" s="6"/>
      <c r="H168" s="6"/>
    </row>
    <row r="169" spans="2:8" x14ac:dyDescent="0.25">
      <c r="B169" s="7" t="str">
        <f t="shared" si="30"/>
        <v>40848EURUSD 19-Mar-12</v>
      </c>
      <c r="C169" s="7">
        <v>40848</v>
      </c>
      <c r="D169" s="8" t="s">
        <v>45</v>
      </c>
      <c r="E169" s="6">
        <v>1.37</v>
      </c>
      <c r="F169" s="6"/>
      <c r="G169" s="6"/>
      <c r="H169" s="6"/>
    </row>
    <row r="170" spans="2:8" x14ac:dyDescent="0.25">
      <c r="B170" s="7" t="str">
        <f t="shared" si="30"/>
        <v>40848USDNOK 14-Nov-11</v>
      </c>
      <c r="C170" s="7">
        <v>40848</v>
      </c>
      <c r="D170" s="8" t="s">
        <v>46</v>
      </c>
      <c r="E170" s="6">
        <v>5.6646000000000001</v>
      </c>
      <c r="F170" s="6"/>
      <c r="G170" s="6"/>
      <c r="H170" s="6"/>
    </row>
    <row r="171" spans="2:8" x14ac:dyDescent="0.25">
      <c r="B171" s="7" t="str">
        <f t="shared" si="30"/>
        <v>40848USDNOK 19-Mar-12</v>
      </c>
      <c r="C171" s="7">
        <v>40848</v>
      </c>
      <c r="D171" s="8" t="s">
        <v>48</v>
      </c>
      <c r="E171" s="6">
        <v>5.6654</v>
      </c>
      <c r="F171" s="6"/>
      <c r="G171" s="6"/>
      <c r="H171" s="6"/>
    </row>
    <row r="172" spans="2:8" x14ac:dyDescent="0.25">
      <c r="B172" s="7" t="str">
        <f t="shared" si="30"/>
        <v>40849EURGBP 14-Nov-11</v>
      </c>
      <c r="C172" s="7">
        <v>40849</v>
      </c>
      <c r="D172" s="8" t="s">
        <v>40</v>
      </c>
      <c r="E172" s="6">
        <v>0.86309999999999998</v>
      </c>
      <c r="F172" s="6"/>
      <c r="G172" s="6"/>
      <c r="H172" s="6"/>
    </row>
    <row r="173" spans="2:8" x14ac:dyDescent="0.25">
      <c r="B173" s="7" t="str">
        <f t="shared" si="30"/>
        <v>40849EURGBP 19-Mar-12</v>
      </c>
      <c r="C173" s="7">
        <v>40849</v>
      </c>
      <c r="D173" s="8" t="s">
        <v>42</v>
      </c>
      <c r="E173" s="6">
        <v>0.8639</v>
      </c>
      <c r="F173" s="6"/>
      <c r="G173" s="6"/>
      <c r="H173" s="6"/>
    </row>
    <row r="174" spans="2:8" x14ac:dyDescent="0.25">
      <c r="B174" s="7" t="str">
        <f t="shared" si="30"/>
        <v>40849EURUSD 14-Nov-11</v>
      </c>
      <c r="C174" s="7">
        <v>40849</v>
      </c>
      <c r="D174" s="8" t="s">
        <v>43</v>
      </c>
      <c r="E174" s="6">
        <v>1.38</v>
      </c>
      <c r="F174" s="6"/>
      <c r="G174" s="6"/>
      <c r="H174" s="6"/>
    </row>
    <row r="175" spans="2:8" x14ac:dyDescent="0.25">
      <c r="B175" s="7" t="str">
        <f t="shared" si="30"/>
        <v>40849EURUSD 19-Mar-12</v>
      </c>
      <c r="C175" s="7">
        <v>40849</v>
      </c>
      <c r="D175" s="8" t="s">
        <v>45</v>
      </c>
      <c r="E175" s="6">
        <v>1.3808</v>
      </c>
      <c r="F175" s="6"/>
      <c r="G175" s="6"/>
      <c r="H175" s="6"/>
    </row>
    <row r="176" spans="2:8" x14ac:dyDescent="0.25">
      <c r="B176" s="7" t="str">
        <f t="shared" si="30"/>
        <v>40849USDNOK 14-Nov-11</v>
      </c>
      <c r="C176" s="7">
        <v>40849</v>
      </c>
      <c r="D176" s="8" t="s">
        <v>46</v>
      </c>
      <c r="E176" s="6">
        <v>5.6346999999999996</v>
      </c>
      <c r="F176" s="6"/>
      <c r="G176" s="6"/>
      <c r="H176" s="6"/>
    </row>
    <row r="177" spans="2:8" x14ac:dyDescent="0.25">
      <c r="B177" s="7" t="str">
        <f t="shared" si="30"/>
        <v>40849USDNOK 19-Mar-12</v>
      </c>
      <c r="C177" s="7">
        <v>40849</v>
      </c>
      <c r="D177" s="8" t="s">
        <v>48</v>
      </c>
      <c r="E177" s="6">
        <v>5.6355000000000004</v>
      </c>
      <c r="F177" s="6"/>
      <c r="G177" s="6"/>
      <c r="H177" s="6"/>
    </row>
    <row r="178" spans="2:8" x14ac:dyDescent="0.25">
      <c r="B178" s="7" t="str">
        <f t="shared" si="30"/>
        <v>40850EURGBP 14-Nov-11</v>
      </c>
      <c r="C178" s="7">
        <v>40850</v>
      </c>
      <c r="D178" s="8" t="s">
        <v>40</v>
      </c>
      <c r="E178" s="6">
        <v>0.86080000000000001</v>
      </c>
      <c r="F178" s="6"/>
      <c r="G178" s="6"/>
      <c r="H178" s="6"/>
    </row>
    <row r="179" spans="2:8" x14ac:dyDescent="0.25">
      <c r="B179" s="7" t="str">
        <f t="shared" si="30"/>
        <v>40850EURGBP 19-Mar-12</v>
      </c>
      <c r="C179" s="7">
        <v>40850</v>
      </c>
      <c r="D179" s="8" t="s">
        <v>42</v>
      </c>
      <c r="E179" s="6">
        <v>0.86160000000000003</v>
      </c>
      <c r="F179" s="6"/>
      <c r="G179" s="6"/>
      <c r="H179" s="6"/>
    </row>
    <row r="180" spans="2:8" x14ac:dyDescent="0.25">
      <c r="B180" s="7" t="str">
        <f t="shared" si="30"/>
        <v>40850EURUSD 14-Nov-11</v>
      </c>
      <c r="C180" s="7">
        <v>40850</v>
      </c>
      <c r="D180" s="8" t="s">
        <v>43</v>
      </c>
      <c r="E180" s="6">
        <v>1.3781000000000001</v>
      </c>
      <c r="F180" s="6"/>
      <c r="G180" s="6"/>
      <c r="H180" s="6"/>
    </row>
    <row r="181" spans="2:8" x14ac:dyDescent="0.25">
      <c r="B181" s="7" t="str">
        <f t="shared" si="30"/>
        <v>40850EURUSD 19-Mar-12</v>
      </c>
      <c r="C181" s="7">
        <v>40850</v>
      </c>
      <c r="D181" s="8" t="s">
        <v>45</v>
      </c>
      <c r="E181" s="6">
        <v>1.3789</v>
      </c>
      <c r="F181" s="6"/>
      <c r="G181" s="6"/>
      <c r="H181" s="6"/>
    </row>
    <row r="182" spans="2:8" x14ac:dyDescent="0.25">
      <c r="B182" s="7" t="str">
        <f t="shared" si="30"/>
        <v>40850USDNOK 14-Nov-11</v>
      </c>
      <c r="C182" s="7">
        <v>40850</v>
      </c>
      <c r="D182" s="8" t="s">
        <v>46</v>
      </c>
      <c r="E182" s="6">
        <v>5.61</v>
      </c>
      <c r="F182" s="6"/>
      <c r="G182" s="6"/>
      <c r="H182" s="6"/>
    </row>
    <row r="183" spans="2:8" x14ac:dyDescent="0.25">
      <c r="B183" s="7" t="str">
        <f t="shared" si="30"/>
        <v>40850USDNOK 19-Mar-12</v>
      </c>
      <c r="C183" s="7">
        <v>40850</v>
      </c>
      <c r="D183" s="8" t="s">
        <v>48</v>
      </c>
      <c r="E183" s="6">
        <v>5.6108000000000002</v>
      </c>
      <c r="F183" s="6"/>
      <c r="G183" s="6"/>
      <c r="H183" s="6"/>
    </row>
    <row r="184" spans="2:8" x14ac:dyDescent="0.25">
      <c r="B184" s="7" t="str">
        <f t="shared" si="30"/>
        <v>40851EURGBP 14-Nov-11</v>
      </c>
      <c r="C184" s="7">
        <v>40851</v>
      </c>
      <c r="D184" s="8" t="s">
        <v>40</v>
      </c>
      <c r="E184" s="6">
        <v>0.86170000000000002</v>
      </c>
      <c r="F184" s="6"/>
      <c r="G184" s="6"/>
      <c r="H184" s="6"/>
    </row>
    <row r="185" spans="2:8" x14ac:dyDescent="0.25">
      <c r="B185" s="7" t="str">
        <f t="shared" si="30"/>
        <v>40851EURGBP 19-Mar-12</v>
      </c>
      <c r="C185" s="7">
        <v>40851</v>
      </c>
      <c r="D185" s="8" t="s">
        <v>42</v>
      </c>
      <c r="E185" s="6">
        <v>0.86250000000000004</v>
      </c>
      <c r="F185" s="6"/>
      <c r="G185" s="6"/>
      <c r="H185" s="6"/>
    </row>
    <row r="186" spans="2:8" x14ac:dyDescent="0.25">
      <c r="B186" s="7" t="str">
        <f t="shared" si="30"/>
        <v>40851EURUSD 14-Nov-11</v>
      </c>
      <c r="C186" s="7">
        <v>40851</v>
      </c>
      <c r="D186" s="8" t="s">
        <v>43</v>
      </c>
      <c r="E186" s="6">
        <v>1.3745000000000001</v>
      </c>
      <c r="F186" s="6"/>
      <c r="G186" s="6"/>
      <c r="H186" s="6"/>
    </row>
    <row r="187" spans="2:8" x14ac:dyDescent="0.25">
      <c r="B187" s="7" t="str">
        <f t="shared" si="30"/>
        <v>40851EURUSD 19-Mar-12</v>
      </c>
      <c r="C187" s="7">
        <v>40851</v>
      </c>
      <c r="D187" s="8" t="s">
        <v>45</v>
      </c>
      <c r="E187" s="6">
        <v>1.3753</v>
      </c>
      <c r="F187" s="6"/>
      <c r="G187" s="6"/>
      <c r="H187" s="6"/>
    </row>
    <row r="188" spans="2:8" x14ac:dyDescent="0.25">
      <c r="B188" s="7" t="str">
        <f t="shared" si="30"/>
        <v>40851USDNOK 14-Nov-11</v>
      </c>
      <c r="C188" s="7">
        <v>40851</v>
      </c>
      <c r="D188" s="8" t="s">
        <v>46</v>
      </c>
      <c r="E188" s="6">
        <v>5.6520999999999999</v>
      </c>
      <c r="F188" s="6"/>
      <c r="G188" s="6"/>
      <c r="H188" s="6"/>
    </row>
    <row r="189" spans="2:8" x14ac:dyDescent="0.25">
      <c r="B189" s="7" t="str">
        <f t="shared" si="30"/>
        <v>40851USDNOK 19-Mar-12</v>
      </c>
      <c r="C189" s="7">
        <v>40851</v>
      </c>
      <c r="D189" s="8" t="s">
        <v>48</v>
      </c>
      <c r="E189" s="6">
        <v>5.6528999999999998</v>
      </c>
      <c r="F189" s="6"/>
      <c r="G189" s="6"/>
      <c r="H189" s="6"/>
    </row>
    <row r="190" spans="2:8" x14ac:dyDescent="0.25">
      <c r="B190" s="7" t="str">
        <f t="shared" si="30"/>
        <v>40854EURGBP 14-Nov-11</v>
      </c>
      <c r="C190" s="7">
        <v>40854</v>
      </c>
      <c r="D190" s="8" t="s">
        <v>40</v>
      </c>
      <c r="E190" s="6">
        <v>0.8599</v>
      </c>
      <c r="F190" s="6"/>
      <c r="G190" s="6"/>
      <c r="H190" s="6"/>
    </row>
    <row r="191" spans="2:8" x14ac:dyDescent="0.25">
      <c r="B191" s="7" t="str">
        <f t="shared" si="30"/>
        <v>40854EURGBP 19-Mar-12</v>
      </c>
      <c r="C191" s="7">
        <v>40854</v>
      </c>
      <c r="D191" s="8" t="s">
        <v>42</v>
      </c>
      <c r="E191" s="6">
        <v>0.86070000000000002</v>
      </c>
      <c r="F191" s="6"/>
      <c r="G191" s="6"/>
      <c r="H191" s="6"/>
    </row>
    <row r="192" spans="2:8" x14ac:dyDescent="0.25">
      <c r="B192" s="7" t="str">
        <f t="shared" si="30"/>
        <v>40854EURUSD 14-Nov-11</v>
      </c>
      <c r="C192" s="7">
        <v>40854</v>
      </c>
      <c r="D192" s="8" t="s">
        <v>43</v>
      </c>
      <c r="E192" s="6">
        <v>1.3777999999999999</v>
      </c>
      <c r="F192" s="6"/>
      <c r="G192" s="6"/>
      <c r="H192" s="6"/>
    </row>
    <row r="193" spans="2:8" x14ac:dyDescent="0.25">
      <c r="B193" s="7" t="str">
        <f t="shared" si="30"/>
        <v>40854EURUSD 19-Mar-12</v>
      </c>
      <c r="C193" s="7">
        <v>40854</v>
      </c>
      <c r="D193" s="8" t="s">
        <v>45</v>
      </c>
      <c r="E193" s="6">
        <v>1.3786</v>
      </c>
      <c r="F193" s="6"/>
      <c r="G193" s="6"/>
      <c r="H193" s="6"/>
    </row>
    <row r="194" spans="2:8" x14ac:dyDescent="0.25">
      <c r="B194" s="7" t="str">
        <f t="shared" si="30"/>
        <v>40854USDNOK 14-Nov-11</v>
      </c>
      <c r="C194" s="7">
        <v>40854</v>
      </c>
      <c r="D194" s="8" t="s">
        <v>46</v>
      </c>
      <c r="E194" s="6">
        <v>5.6071999999999997</v>
      </c>
      <c r="F194" s="6"/>
      <c r="G194" s="6"/>
      <c r="H194" s="6"/>
    </row>
    <row r="195" spans="2:8" x14ac:dyDescent="0.25">
      <c r="B195" s="7" t="str">
        <f t="shared" si="30"/>
        <v>40854USDNOK 19-Mar-12</v>
      </c>
      <c r="C195" s="7">
        <v>40854</v>
      </c>
      <c r="D195" s="8" t="s">
        <v>48</v>
      </c>
      <c r="E195" s="6">
        <v>5.6079999999999997</v>
      </c>
      <c r="F195" s="6"/>
      <c r="G195" s="6"/>
      <c r="H195" s="6"/>
    </row>
    <row r="196" spans="2:8" x14ac:dyDescent="0.25">
      <c r="B196" s="7" t="str">
        <f t="shared" si="30"/>
        <v>40855EURGBP 14-Nov-11</v>
      </c>
      <c r="C196" s="7">
        <v>40855</v>
      </c>
      <c r="D196" s="8" t="s">
        <v>40</v>
      </c>
      <c r="E196" s="6">
        <v>0.85940000000000005</v>
      </c>
      <c r="F196" s="6"/>
      <c r="G196" s="6"/>
      <c r="H196" s="6"/>
    </row>
    <row r="197" spans="2:8" x14ac:dyDescent="0.25">
      <c r="B197" s="7" t="str">
        <f t="shared" si="30"/>
        <v>40855EURGBP 19-Mar-12</v>
      </c>
      <c r="C197" s="7">
        <v>40855</v>
      </c>
      <c r="D197" s="8" t="s">
        <v>42</v>
      </c>
      <c r="E197" s="6">
        <v>0.86019999999999996</v>
      </c>
      <c r="F197" s="6"/>
      <c r="G197" s="6"/>
      <c r="H197" s="6"/>
    </row>
    <row r="198" spans="2:8" x14ac:dyDescent="0.25">
      <c r="B198" s="7" t="str">
        <f t="shared" si="30"/>
        <v>40855EURUSD 14-Nov-11</v>
      </c>
      <c r="C198" s="7">
        <v>40855</v>
      </c>
      <c r="D198" s="8" t="s">
        <v>43</v>
      </c>
      <c r="E198" s="6">
        <v>1.3841000000000001</v>
      </c>
      <c r="F198" s="6"/>
      <c r="G198" s="6"/>
      <c r="H198" s="6"/>
    </row>
    <row r="199" spans="2:8" x14ac:dyDescent="0.25">
      <c r="B199" s="7" t="str">
        <f t="shared" si="30"/>
        <v>40855EURUSD 19-Mar-12</v>
      </c>
      <c r="C199" s="7">
        <v>40855</v>
      </c>
      <c r="D199" s="8" t="s">
        <v>45</v>
      </c>
      <c r="E199" s="6">
        <v>1.3849</v>
      </c>
      <c r="F199" s="6"/>
      <c r="G199" s="6"/>
      <c r="H199" s="6"/>
    </row>
    <row r="200" spans="2:8" x14ac:dyDescent="0.25">
      <c r="B200" s="7" t="str">
        <f t="shared" si="30"/>
        <v>40855USDNOK 14-Nov-11</v>
      </c>
      <c r="C200" s="7">
        <v>40855</v>
      </c>
      <c r="D200" s="8" t="s">
        <v>46</v>
      </c>
      <c r="E200" s="6">
        <v>5.6018999999999997</v>
      </c>
      <c r="F200" s="6"/>
      <c r="G200" s="6"/>
      <c r="H200" s="6"/>
    </row>
    <row r="201" spans="2:8" x14ac:dyDescent="0.25">
      <c r="B201" s="7" t="str">
        <f t="shared" si="30"/>
        <v>40855USDNOK 19-Mar-12</v>
      </c>
      <c r="C201" s="7">
        <v>40855</v>
      </c>
      <c r="D201" s="8" t="s">
        <v>48</v>
      </c>
      <c r="E201" s="6">
        <v>5.6026999999999996</v>
      </c>
      <c r="F201" s="6"/>
      <c r="G201" s="6"/>
      <c r="H201" s="6"/>
    </row>
    <row r="202" spans="2:8" x14ac:dyDescent="0.25">
      <c r="B202" s="7" t="str">
        <f t="shared" si="30"/>
        <v>40856EURGBP 14-Nov-11</v>
      </c>
      <c r="C202" s="7">
        <v>40856</v>
      </c>
      <c r="D202" s="8" t="s">
        <v>40</v>
      </c>
      <c r="E202" s="6">
        <v>0.85140000000000005</v>
      </c>
      <c r="F202" s="6"/>
      <c r="G202" s="6"/>
      <c r="H202" s="6"/>
    </row>
    <row r="203" spans="2:8" x14ac:dyDescent="0.25">
      <c r="B203" s="7" t="str">
        <f t="shared" si="30"/>
        <v>40856EURGBP 19-Mar-12</v>
      </c>
      <c r="C203" s="7">
        <v>40856</v>
      </c>
      <c r="D203" s="8" t="s">
        <v>42</v>
      </c>
      <c r="E203" s="6">
        <v>0.85219999999999996</v>
      </c>
      <c r="F203" s="6"/>
      <c r="G203" s="6"/>
      <c r="H203" s="6"/>
    </row>
    <row r="204" spans="2:8" x14ac:dyDescent="0.25">
      <c r="B204" s="7" t="str">
        <f t="shared" si="30"/>
        <v>40856EURUSD 14-Nov-11</v>
      </c>
      <c r="C204" s="7">
        <v>40856</v>
      </c>
      <c r="D204" s="8" t="s">
        <v>43</v>
      </c>
      <c r="E204" s="6">
        <v>1.3533999999999999</v>
      </c>
      <c r="F204" s="6"/>
      <c r="G204" s="6"/>
      <c r="H204" s="6"/>
    </row>
    <row r="205" spans="2:8" x14ac:dyDescent="0.25">
      <c r="B205" s="7" t="str">
        <f t="shared" si="30"/>
        <v>40856EURUSD 19-Mar-12</v>
      </c>
      <c r="C205" s="7">
        <v>40856</v>
      </c>
      <c r="D205" s="8" t="s">
        <v>45</v>
      </c>
      <c r="E205" s="6">
        <v>1.3542000000000001</v>
      </c>
      <c r="F205" s="6"/>
      <c r="G205" s="6"/>
      <c r="H205" s="6"/>
    </row>
    <row r="206" spans="2:8" x14ac:dyDescent="0.25">
      <c r="B206" s="7" t="str">
        <f t="shared" si="30"/>
        <v>40856USDNOK 14-Nov-11</v>
      </c>
      <c r="C206" s="7">
        <v>40856</v>
      </c>
      <c r="D206" s="8" t="s">
        <v>46</v>
      </c>
      <c r="E206" s="6">
        <v>5.7481</v>
      </c>
      <c r="F206" s="6"/>
      <c r="G206" s="6"/>
      <c r="H206" s="6"/>
    </row>
    <row r="207" spans="2:8" x14ac:dyDescent="0.25">
      <c r="B207" s="7" t="str">
        <f t="shared" si="30"/>
        <v>40856USDNOK 19-Mar-12</v>
      </c>
      <c r="C207" s="7">
        <v>40856</v>
      </c>
      <c r="D207" s="8" t="s">
        <v>48</v>
      </c>
      <c r="E207" s="6">
        <v>5.7488999999999999</v>
      </c>
      <c r="F207" s="6"/>
      <c r="G207" s="6"/>
      <c r="H207" s="6"/>
    </row>
    <row r="208" spans="2:8" x14ac:dyDescent="0.25">
      <c r="B208" s="7" t="str">
        <f t="shared" si="30"/>
        <v>40857EURGBP 14-Nov-11</v>
      </c>
      <c r="C208" s="7">
        <v>40857</v>
      </c>
      <c r="D208" s="8" t="s">
        <v>40</v>
      </c>
      <c r="E208" s="6">
        <v>0.8548</v>
      </c>
      <c r="F208" s="6"/>
      <c r="G208" s="6"/>
      <c r="H208" s="6"/>
    </row>
    <row r="209" spans="2:10" x14ac:dyDescent="0.25">
      <c r="B209" s="7" t="str">
        <f t="shared" ref="B209:B261" si="31">C209&amp;D209</f>
        <v>40857EURGBP 19-Mar-12</v>
      </c>
      <c r="C209" s="7">
        <v>40857</v>
      </c>
      <c r="D209" s="8" t="s">
        <v>42</v>
      </c>
      <c r="E209" s="6">
        <v>0.85560000000000003</v>
      </c>
      <c r="F209" s="6"/>
      <c r="G209" s="6"/>
      <c r="H209" s="6"/>
    </row>
    <row r="210" spans="2:10" x14ac:dyDescent="0.25">
      <c r="B210" s="7" t="str">
        <f t="shared" si="31"/>
        <v>40857EURUSD 14-Nov-11</v>
      </c>
      <c r="C210" s="7">
        <v>40857</v>
      </c>
      <c r="D210" s="8" t="s">
        <v>43</v>
      </c>
      <c r="E210" s="6">
        <v>1.3589</v>
      </c>
      <c r="F210" s="6"/>
      <c r="G210" s="6"/>
      <c r="H210" s="6"/>
    </row>
    <row r="211" spans="2:10" x14ac:dyDescent="0.25">
      <c r="B211" s="7" t="str">
        <f t="shared" si="31"/>
        <v>40857EURUSD 19-Mar-12</v>
      </c>
      <c r="C211" s="7">
        <v>40857</v>
      </c>
      <c r="D211" s="8" t="s">
        <v>45</v>
      </c>
      <c r="E211" s="6">
        <v>1.3596999999999999</v>
      </c>
      <c r="F211" s="6"/>
      <c r="G211" s="6"/>
      <c r="H211" s="6"/>
    </row>
    <row r="212" spans="2:10" x14ac:dyDescent="0.25">
      <c r="B212" s="7" t="str">
        <f t="shared" si="31"/>
        <v>40857USDNOK 14-Nov-11</v>
      </c>
      <c r="C212" s="7">
        <v>40857</v>
      </c>
      <c r="D212" s="8" t="s">
        <v>46</v>
      </c>
      <c r="E212" s="6">
        <v>5.7083000000000004</v>
      </c>
      <c r="F212" s="6"/>
      <c r="G212" s="6"/>
      <c r="H212" s="6"/>
    </row>
    <row r="213" spans="2:10" x14ac:dyDescent="0.25">
      <c r="B213" s="7" t="str">
        <f t="shared" si="31"/>
        <v>40857USDNOK 19-Mar-12</v>
      </c>
      <c r="C213" s="7">
        <v>40857</v>
      </c>
      <c r="D213" s="8" t="s">
        <v>48</v>
      </c>
      <c r="E213" s="6">
        <v>5.7091000000000003</v>
      </c>
      <c r="F213" s="6"/>
      <c r="G213" s="6"/>
      <c r="H213" s="6"/>
    </row>
    <row r="214" spans="2:10" x14ac:dyDescent="0.25">
      <c r="B214" s="7" t="str">
        <f t="shared" si="31"/>
        <v>40858EURGBP 14-Nov-11</v>
      </c>
      <c r="C214" s="7">
        <v>40858</v>
      </c>
      <c r="D214" s="8" t="s">
        <v>40</v>
      </c>
      <c r="E214" s="6">
        <v>0.85829999999999995</v>
      </c>
      <c r="F214" s="6"/>
      <c r="G214" s="6"/>
      <c r="H214" s="6"/>
    </row>
    <row r="215" spans="2:10" x14ac:dyDescent="0.25">
      <c r="B215" s="7" t="str">
        <f t="shared" si="31"/>
        <v>40858EURGBP 19-Mar-12</v>
      </c>
      <c r="C215" s="7">
        <v>40858</v>
      </c>
      <c r="D215" s="8" t="s">
        <v>42</v>
      </c>
      <c r="E215" s="6">
        <v>0.85909999999999997</v>
      </c>
      <c r="F215" s="6"/>
      <c r="G215" s="6"/>
      <c r="H215" s="6"/>
    </row>
    <row r="216" spans="2:10" x14ac:dyDescent="0.25">
      <c r="B216" s="7" t="str">
        <f t="shared" si="31"/>
        <v>40858EURUSD 14-Nov-11</v>
      </c>
      <c r="C216" s="7">
        <v>40858</v>
      </c>
      <c r="D216" s="8" t="s">
        <v>43</v>
      </c>
      <c r="E216" s="6">
        <v>1.3702000000000001</v>
      </c>
      <c r="F216" s="6"/>
      <c r="G216" s="6"/>
      <c r="H216" s="6"/>
    </row>
    <row r="217" spans="2:10" x14ac:dyDescent="0.25">
      <c r="B217" s="7" t="str">
        <f t="shared" si="31"/>
        <v>40858EURUSD 19-Mar-12</v>
      </c>
      <c r="C217" s="7">
        <v>40858</v>
      </c>
      <c r="D217" s="8" t="s">
        <v>45</v>
      </c>
      <c r="E217" s="6">
        <v>1.371</v>
      </c>
      <c r="F217" s="6"/>
      <c r="G217" s="6"/>
      <c r="H217" s="6"/>
    </row>
    <row r="218" spans="2:10" x14ac:dyDescent="0.25">
      <c r="B218" s="7" t="str">
        <f t="shared" si="31"/>
        <v>40858USDNOK 14-Nov-11</v>
      </c>
      <c r="C218" s="7">
        <v>40858</v>
      </c>
      <c r="D218" s="8" t="s">
        <v>46</v>
      </c>
      <c r="E218" s="6">
        <v>5.6623000000000001</v>
      </c>
      <c r="F218" s="6"/>
      <c r="G218" s="6"/>
      <c r="H218" s="6"/>
    </row>
    <row r="219" spans="2:10" x14ac:dyDescent="0.25">
      <c r="B219" s="7" t="str">
        <f t="shared" si="31"/>
        <v>40858USDNOK 19-Mar-12</v>
      </c>
      <c r="C219" s="7">
        <v>40858</v>
      </c>
      <c r="D219" s="8" t="s">
        <v>48</v>
      </c>
      <c r="E219" s="6">
        <v>5.6631</v>
      </c>
      <c r="F219" s="6"/>
      <c r="G219" s="6"/>
      <c r="H219" s="6"/>
    </row>
    <row r="220" spans="2:10" x14ac:dyDescent="0.25">
      <c r="B220" s="7" t="str">
        <f t="shared" si="31"/>
        <v>40861EURGBP 14-Nov-11</v>
      </c>
      <c r="C220" s="7">
        <v>40861</v>
      </c>
      <c r="D220" s="8" t="s">
        <v>40</v>
      </c>
      <c r="E220" s="6">
        <v>0.85829999999999995</v>
      </c>
      <c r="F220" s="6"/>
      <c r="G220" s="6"/>
      <c r="H220" s="6"/>
    </row>
    <row r="221" spans="2:10" x14ac:dyDescent="0.25">
      <c r="B221" s="7" t="str">
        <f t="shared" si="31"/>
        <v>40861EURGBP 19-Mar-12</v>
      </c>
      <c r="C221" s="7">
        <v>40861</v>
      </c>
      <c r="D221" s="8" t="s">
        <v>42</v>
      </c>
      <c r="E221" s="6">
        <v>0.85909999999999997</v>
      </c>
      <c r="F221" s="6"/>
      <c r="G221" s="6"/>
      <c r="H221" s="6"/>
      <c r="I221">
        <v>1.355015509</v>
      </c>
      <c r="J221" s="30">
        <f>I221*1250000</f>
        <v>1693769.38625</v>
      </c>
    </row>
    <row r="222" spans="2:10" x14ac:dyDescent="0.25">
      <c r="B222" s="7" t="str">
        <f t="shared" si="31"/>
        <v>40861EURUSD 14-Nov-11</v>
      </c>
      <c r="C222" s="7">
        <v>40861</v>
      </c>
      <c r="D222" s="8" t="s">
        <v>43</v>
      </c>
      <c r="E222" s="6">
        <v>1.3655999999999999</v>
      </c>
      <c r="F222" s="6"/>
      <c r="G222" s="6"/>
      <c r="H222" s="6"/>
      <c r="I222" s="66">
        <v>1.3550155089889699</v>
      </c>
      <c r="J222" s="30">
        <f>E222*1250000</f>
        <v>1707000</v>
      </c>
    </row>
    <row r="223" spans="2:10" x14ac:dyDescent="0.25">
      <c r="B223" s="7" t="str">
        <f t="shared" si="31"/>
        <v>40861EURUSD 19-Mar-12</v>
      </c>
      <c r="C223" s="7">
        <v>40861</v>
      </c>
      <c r="D223" s="8" t="s">
        <v>45</v>
      </c>
      <c r="E223" s="6">
        <v>1.3664000000000001</v>
      </c>
      <c r="F223" s="6"/>
      <c r="G223" s="6"/>
      <c r="H223" s="6"/>
      <c r="J223" s="30">
        <f>J221-J222</f>
        <v>-13230.613750000019</v>
      </c>
    </row>
    <row r="224" spans="2:10" x14ac:dyDescent="0.25">
      <c r="B224" s="7" t="str">
        <f t="shared" si="31"/>
        <v>40861USDNOK 14-Nov-11</v>
      </c>
      <c r="C224" s="7">
        <v>40861</v>
      </c>
      <c r="D224" s="8" t="s">
        <v>46</v>
      </c>
      <c r="E224" s="6">
        <v>5.6891999999999996</v>
      </c>
      <c r="F224" s="6"/>
      <c r="G224" s="6"/>
      <c r="H224" s="6"/>
      <c r="I224" s="58">
        <f>(I222-E222)*1250000</f>
        <v>-13230.61376378748</v>
      </c>
    </row>
    <row r="225" spans="2:9" x14ac:dyDescent="0.25">
      <c r="B225" s="7" t="str">
        <f t="shared" si="31"/>
        <v>40861USDNOK 19-Mar-12</v>
      </c>
      <c r="C225" s="7">
        <v>40861</v>
      </c>
      <c r="D225" s="8" t="s">
        <v>48</v>
      </c>
      <c r="E225" s="6">
        <v>5.69</v>
      </c>
      <c r="F225" s="6"/>
      <c r="G225" s="6"/>
      <c r="H225" s="6"/>
      <c r="I225" s="58">
        <v>-13216.010156762601</v>
      </c>
    </row>
    <row r="226" spans="2:9" x14ac:dyDescent="0.25">
      <c r="B226" s="7" t="str">
        <f t="shared" si="31"/>
        <v>40862EURGBP 19-Mar-12</v>
      </c>
      <c r="C226" s="7">
        <v>40862</v>
      </c>
      <c r="D226" s="8" t="s">
        <v>42</v>
      </c>
      <c r="E226" s="6">
        <v>0.85660000000000003</v>
      </c>
      <c r="F226" s="6"/>
      <c r="G226" s="6"/>
      <c r="H226" s="6"/>
      <c r="I226">
        <f>I225/I224-1</f>
        <v>-1.1037739658646961E-3</v>
      </c>
    </row>
    <row r="227" spans="2:9" x14ac:dyDescent="0.25">
      <c r="B227" s="7" t="str">
        <f t="shared" si="31"/>
        <v>40862EURUSD 19-Mar-12</v>
      </c>
      <c r="C227" s="7">
        <v>40862</v>
      </c>
      <c r="D227" s="8" t="s">
        <v>45</v>
      </c>
      <c r="E227" s="6">
        <v>1.3573</v>
      </c>
      <c r="F227" s="6"/>
      <c r="G227" s="6"/>
      <c r="H227" s="6"/>
    </row>
    <row r="228" spans="2:9" x14ac:dyDescent="0.25">
      <c r="B228" s="7" t="str">
        <f t="shared" si="31"/>
        <v>40862USDNOK 19-Mar-12</v>
      </c>
      <c r="C228" s="7">
        <v>40862</v>
      </c>
      <c r="D228" s="8" t="s">
        <v>48</v>
      </c>
      <c r="E228" s="6">
        <v>5.7544000000000004</v>
      </c>
      <c r="F228" s="6"/>
      <c r="G228" s="6"/>
      <c r="H228" s="6"/>
    </row>
    <row r="229" spans="2:9" x14ac:dyDescent="0.25">
      <c r="B229" s="7" t="str">
        <f t="shared" si="31"/>
        <v>40863EURGBP 19-Mar-12</v>
      </c>
      <c r="C229" s="7">
        <v>40863</v>
      </c>
      <c r="D229" s="8" t="s">
        <v>42</v>
      </c>
      <c r="E229" s="6">
        <v>0.85750000000000004</v>
      </c>
      <c r="F229" s="6"/>
      <c r="G229" s="6"/>
      <c r="H229" s="6"/>
    </row>
    <row r="230" spans="2:9" x14ac:dyDescent="0.25">
      <c r="B230" s="7" t="str">
        <f t="shared" si="31"/>
        <v>40863EURUSD 19-Mar-12</v>
      </c>
      <c r="C230" s="7">
        <v>40863</v>
      </c>
      <c r="D230" s="8" t="s">
        <v>45</v>
      </c>
      <c r="E230" s="6">
        <v>1.3506</v>
      </c>
      <c r="F230" s="6"/>
      <c r="G230" s="6"/>
      <c r="H230" s="6"/>
    </row>
    <row r="231" spans="2:9" x14ac:dyDescent="0.25">
      <c r="B231" s="7" t="str">
        <f t="shared" si="31"/>
        <v>40863USDNOK 19-Mar-12</v>
      </c>
      <c r="C231" s="7">
        <v>40863</v>
      </c>
      <c r="D231" s="8" t="s">
        <v>48</v>
      </c>
      <c r="E231" s="6">
        <v>5.7737999999999996</v>
      </c>
      <c r="F231" s="6"/>
      <c r="G231" s="6"/>
      <c r="H231" s="6"/>
    </row>
    <row r="232" spans="2:9" x14ac:dyDescent="0.25">
      <c r="B232" s="7" t="str">
        <f t="shared" si="31"/>
        <v>40864EURGBP 19-Mar-12</v>
      </c>
      <c r="C232" s="7">
        <v>40864</v>
      </c>
      <c r="D232" s="8" t="s">
        <v>42</v>
      </c>
      <c r="E232" s="6">
        <v>0.85950000000000004</v>
      </c>
      <c r="F232" s="6"/>
      <c r="G232" s="6"/>
      <c r="H232" s="6"/>
    </row>
    <row r="233" spans="2:9" x14ac:dyDescent="0.25">
      <c r="B233" s="7" t="str">
        <f t="shared" si="31"/>
        <v>40864EURUSD 19-Mar-12</v>
      </c>
      <c r="C233" s="7">
        <v>40864</v>
      </c>
      <c r="D233" s="8" t="s">
        <v>45</v>
      </c>
      <c r="E233" s="6">
        <v>1.3554999999999999</v>
      </c>
      <c r="F233" s="6"/>
      <c r="G233" s="6"/>
      <c r="H233" s="6"/>
    </row>
    <row r="234" spans="2:9" x14ac:dyDescent="0.25">
      <c r="B234" s="7" t="str">
        <f t="shared" si="31"/>
        <v>40864USDNOK 19-Mar-12</v>
      </c>
      <c r="C234" s="7">
        <v>40864</v>
      </c>
      <c r="D234" s="8" t="s">
        <v>48</v>
      </c>
      <c r="E234" s="6">
        <v>5.7835000000000001</v>
      </c>
      <c r="F234" s="6"/>
      <c r="G234" s="6"/>
      <c r="H234" s="6"/>
    </row>
    <row r="235" spans="2:9" x14ac:dyDescent="0.25">
      <c r="B235" s="7" t="str">
        <f t="shared" si="31"/>
        <v>40865EURGBP 19-Mar-12</v>
      </c>
      <c r="C235" s="7">
        <v>40865</v>
      </c>
      <c r="D235" s="8" t="s">
        <v>42</v>
      </c>
      <c r="E235" s="6">
        <v>0.86019999999999996</v>
      </c>
      <c r="F235" s="6"/>
      <c r="G235" s="6"/>
      <c r="H235" s="6"/>
    </row>
    <row r="236" spans="2:9" x14ac:dyDescent="0.25">
      <c r="B236" s="7" t="str">
        <f t="shared" si="31"/>
        <v>40865EURUSD 19-Mar-12</v>
      </c>
      <c r="C236" s="7">
        <v>40865</v>
      </c>
      <c r="D236" s="8" t="s">
        <v>45</v>
      </c>
      <c r="E236" s="6">
        <v>1.3577999999999999</v>
      </c>
      <c r="F236" s="6"/>
      <c r="G236" s="6"/>
      <c r="H236" s="6"/>
    </row>
    <row r="237" spans="2:9" x14ac:dyDescent="0.25">
      <c r="B237" s="7" t="str">
        <f t="shared" si="31"/>
        <v>40865USDNOK 19-Mar-12</v>
      </c>
      <c r="C237" s="7">
        <v>40865</v>
      </c>
      <c r="D237" s="8" t="s">
        <v>48</v>
      </c>
      <c r="E237" s="6">
        <v>5.7682000000000002</v>
      </c>
      <c r="F237" s="6"/>
      <c r="G237" s="6"/>
      <c r="H237" s="6"/>
    </row>
    <row r="238" spans="2:9" x14ac:dyDescent="0.25">
      <c r="B238" s="7" t="str">
        <f t="shared" si="31"/>
        <v>40868EURGBP 19-Mar-12</v>
      </c>
      <c r="C238" s="7">
        <v>40868</v>
      </c>
      <c r="D238" s="8" t="s">
        <v>42</v>
      </c>
      <c r="E238" s="6">
        <v>0.86329999999999996</v>
      </c>
      <c r="F238" s="6"/>
      <c r="G238" s="6"/>
      <c r="H238" s="6"/>
    </row>
    <row r="239" spans="2:9" x14ac:dyDescent="0.25">
      <c r="B239" s="7" t="str">
        <f t="shared" si="31"/>
        <v>40868EURUSD 19-Mar-12</v>
      </c>
      <c r="C239" s="7">
        <v>40868</v>
      </c>
      <c r="D239" s="8" t="s">
        <v>45</v>
      </c>
      <c r="E239" s="6">
        <v>1.3489</v>
      </c>
      <c r="F239" s="6"/>
      <c r="G239" s="6"/>
      <c r="H239" s="6"/>
    </row>
    <row r="240" spans="2:9" x14ac:dyDescent="0.25">
      <c r="B240" s="7" t="str">
        <f t="shared" si="31"/>
        <v>40868USDNOK 19-Mar-12</v>
      </c>
      <c r="C240" s="7">
        <v>40868</v>
      </c>
      <c r="D240" s="8" t="s">
        <v>48</v>
      </c>
      <c r="E240" s="6">
        <v>5.8121999999999998</v>
      </c>
      <c r="F240" s="6"/>
      <c r="G240" s="6"/>
      <c r="H240" s="6"/>
    </row>
    <row r="241" spans="2:8" x14ac:dyDescent="0.25">
      <c r="B241" s="7" t="str">
        <f t="shared" si="31"/>
        <v>40869EURGBP 19-Mar-12</v>
      </c>
      <c r="C241" s="7">
        <v>40869</v>
      </c>
      <c r="D241" s="8" t="s">
        <v>42</v>
      </c>
      <c r="E241" s="6">
        <v>0.86780000000000002</v>
      </c>
      <c r="F241" s="6"/>
      <c r="G241" s="6"/>
      <c r="H241" s="6"/>
    </row>
    <row r="242" spans="2:8" x14ac:dyDescent="0.25">
      <c r="B242" s="7" t="str">
        <f t="shared" si="31"/>
        <v>40869EURUSD 19-Mar-12</v>
      </c>
      <c r="C242" s="7">
        <v>40869</v>
      </c>
      <c r="D242" s="8" t="s">
        <v>45</v>
      </c>
      <c r="E242" s="6">
        <v>1.3537999999999999</v>
      </c>
      <c r="F242" s="6"/>
      <c r="G242" s="6"/>
      <c r="H242" s="6"/>
    </row>
    <row r="243" spans="2:8" x14ac:dyDescent="0.25">
      <c r="B243" s="7" t="str">
        <f t="shared" si="31"/>
        <v>40869USDNOK 19-Mar-12</v>
      </c>
      <c r="C243" s="7">
        <v>40869</v>
      </c>
      <c r="D243" s="8" t="s">
        <v>48</v>
      </c>
      <c r="E243" s="6">
        <v>5.7842000000000002</v>
      </c>
      <c r="F243" s="6"/>
      <c r="G243" s="6"/>
      <c r="H243" s="6"/>
    </row>
    <row r="244" spans="2:8" x14ac:dyDescent="0.25">
      <c r="B244" s="7" t="str">
        <f t="shared" si="31"/>
        <v>40870EURGBP 19-Mar-12</v>
      </c>
      <c r="C244" s="7">
        <v>40870</v>
      </c>
      <c r="D244" s="8" t="s">
        <v>42</v>
      </c>
      <c r="E244" s="6">
        <v>0.86240000000000006</v>
      </c>
      <c r="F244" s="6"/>
      <c r="G244" s="6"/>
      <c r="H244" s="6"/>
    </row>
    <row r="245" spans="2:8" x14ac:dyDescent="0.25">
      <c r="B245" s="7" t="str">
        <f t="shared" si="31"/>
        <v>40870EURUSD 19-Mar-12</v>
      </c>
      <c r="C245" s="7">
        <v>40870</v>
      </c>
      <c r="D245" s="8" t="s">
        <v>45</v>
      </c>
      <c r="E245" s="6">
        <v>1.3423</v>
      </c>
      <c r="F245" s="6"/>
      <c r="G245" s="6"/>
      <c r="H245" s="6"/>
    </row>
    <row r="246" spans="2:8" x14ac:dyDescent="0.25">
      <c r="B246" s="7" t="str">
        <f t="shared" si="31"/>
        <v>40870USDNOK 19-Mar-12</v>
      </c>
      <c r="C246" s="7">
        <v>40870</v>
      </c>
      <c r="D246" s="8" t="s">
        <v>48</v>
      </c>
      <c r="E246" s="6">
        <v>5.8388999999999998</v>
      </c>
      <c r="F246" s="6"/>
      <c r="G246" s="6"/>
      <c r="H246" s="6"/>
    </row>
    <row r="247" spans="2:8" x14ac:dyDescent="0.25">
      <c r="B247" s="7" t="str">
        <f t="shared" si="31"/>
        <v>40871EURGBP 19-Mar-12</v>
      </c>
      <c r="C247" s="7">
        <v>40871</v>
      </c>
      <c r="D247" s="8" t="s">
        <v>42</v>
      </c>
      <c r="E247" s="6">
        <v>0.86260000000000003</v>
      </c>
      <c r="F247" s="6"/>
      <c r="G247" s="6"/>
      <c r="H247" s="6"/>
    </row>
    <row r="248" spans="2:8" x14ac:dyDescent="0.25">
      <c r="B248" s="7" t="str">
        <f t="shared" si="31"/>
        <v>40871EURUSD 19-Mar-12</v>
      </c>
      <c r="C248" s="7">
        <v>40871</v>
      </c>
      <c r="D248" s="8" t="s">
        <v>45</v>
      </c>
      <c r="E248" s="6">
        <v>1.3354999999999999</v>
      </c>
      <c r="F248" s="6"/>
      <c r="G248" s="6"/>
      <c r="H248" s="6"/>
    </row>
    <row r="249" spans="2:8" x14ac:dyDescent="0.25">
      <c r="B249" s="7" t="str">
        <f t="shared" si="31"/>
        <v>40871USDNOK 19-Mar-12</v>
      </c>
      <c r="C249" s="7">
        <v>40871</v>
      </c>
      <c r="D249" s="8" t="s">
        <v>48</v>
      </c>
      <c r="E249" s="6">
        <v>5.8815</v>
      </c>
      <c r="F249" s="6"/>
      <c r="G249" s="6"/>
      <c r="H249" s="6"/>
    </row>
    <row r="250" spans="2:8" x14ac:dyDescent="0.25">
      <c r="B250" s="7" t="str">
        <f t="shared" si="31"/>
        <v>40872EURGBP 19-Mar-12</v>
      </c>
      <c r="C250" s="7">
        <v>40872</v>
      </c>
      <c r="D250" s="8" t="s">
        <v>42</v>
      </c>
      <c r="E250" s="6">
        <v>0.85760000000000003</v>
      </c>
      <c r="F250" s="6"/>
      <c r="G250" s="6"/>
      <c r="H250" s="6"/>
    </row>
    <row r="251" spans="2:8" x14ac:dyDescent="0.25">
      <c r="B251" s="7" t="str">
        <f t="shared" si="31"/>
        <v>40872EURUSD 19-Mar-12</v>
      </c>
      <c r="C251" s="7">
        <v>40872</v>
      </c>
      <c r="D251" s="8" t="s">
        <v>45</v>
      </c>
      <c r="E251" s="6">
        <v>1.3269</v>
      </c>
      <c r="F251" s="6"/>
      <c r="G251" s="6"/>
      <c r="H251" s="6"/>
    </row>
    <row r="252" spans="2:8" x14ac:dyDescent="0.25">
      <c r="B252" s="7" t="str">
        <f t="shared" si="31"/>
        <v>40872USDNOK 19-Mar-12</v>
      </c>
      <c r="C252" s="7">
        <v>40872</v>
      </c>
      <c r="D252" s="8" t="s">
        <v>48</v>
      </c>
      <c r="E252" s="6">
        <v>5.9097</v>
      </c>
      <c r="F252" s="6"/>
      <c r="G252" s="6"/>
      <c r="H252" s="6"/>
    </row>
    <row r="253" spans="2:8" x14ac:dyDescent="0.25">
      <c r="B253" s="7" t="str">
        <f t="shared" si="31"/>
        <v>40875EURGBP 19-Mar-12</v>
      </c>
      <c r="C253" s="7">
        <v>40875</v>
      </c>
      <c r="D253" s="8" t="s">
        <v>42</v>
      </c>
      <c r="E253" s="6">
        <v>0.86180000000000001</v>
      </c>
      <c r="F253" s="6"/>
      <c r="G253" s="6"/>
      <c r="H253" s="6"/>
    </row>
    <row r="254" spans="2:8" x14ac:dyDescent="0.25">
      <c r="B254" s="7" t="str">
        <f t="shared" si="31"/>
        <v>40875EURUSD 19-Mar-12</v>
      </c>
      <c r="C254" s="7">
        <v>40875</v>
      </c>
      <c r="D254" s="8" t="s">
        <v>45</v>
      </c>
      <c r="E254" s="6">
        <v>1.3411</v>
      </c>
      <c r="F254" s="6"/>
      <c r="G254" s="6"/>
      <c r="H254" s="6"/>
    </row>
    <row r="255" spans="2:8" x14ac:dyDescent="0.25">
      <c r="B255" s="7" t="str">
        <f t="shared" si="31"/>
        <v>40875USDNOK 19-Mar-12</v>
      </c>
      <c r="C255" s="7">
        <v>40875</v>
      </c>
      <c r="D255" s="8" t="s">
        <v>48</v>
      </c>
      <c r="E255" s="6">
        <v>5.8570000000000002</v>
      </c>
      <c r="F255" s="6"/>
      <c r="G255" s="6"/>
      <c r="H255" s="6"/>
    </row>
    <row r="256" spans="2:8" x14ac:dyDescent="0.25">
      <c r="B256" s="7" t="str">
        <f t="shared" si="31"/>
        <v>40876EURGBP 19-Mar-12</v>
      </c>
      <c r="C256" s="7">
        <v>40876</v>
      </c>
      <c r="D256" s="8" t="s">
        <v>42</v>
      </c>
      <c r="E256" s="6">
        <v>0.85599999999999998</v>
      </c>
      <c r="F256" s="6"/>
      <c r="G256" s="6"/>
      <c r="H256" s="6"/>
    </row>
    <row r="257" spans="2:8" x14ac:dyDescent="0.25">
      <c r="B257" s="7" t="str">
        <f t="shared" si="31"/>
        <v>40876EURUSD 19-Mar-12</v>
      </c>
      <c r="C257" s="7">
        <v>40876</v>
      </c>
      <c r="D257" s="8" t="s">
        <v>45</v>
      </c>
      <c r="E257" s="6">
        <v>1.3337000000000001</v>
      </c>
      <c r="F257" s="6"/>
      <c r="G257" s="6"/>
      <c r="H257" s="6"/>
    </row>
    <row r="258" spans="2:8" x14ac:dyDescent="0.25">
      <c r="B258" s="7" t="str">
        <f t="shared" si="31"/>
        <v>40876USDNOK 19-Mar-12</v>
      </c>
      <c r="C258" s="7">
        <v>40876</v>
      </c>
      <c r="D258" s="8" t="s">
        <v>48</v>
      </c>
      <c r="E258" s="6">
        <v>5.8970000000000002</v>
      </c>
      <c r="F258" s="6"/>
      <c r="G258" s="6"/>
      <c r="H258" s="6"/>
    </row>
    <row r="259" spans="2:8" x14ac:dyDescent="0.25">
      <c r="B259" s="7" t="str">
        <f t="shared" si="31"/>
        <v>40877EURGBP 19-Mar-12</v>
      </c>
      <c r="C259" s="7">
        <v>40877</v>
      </c>
      <c r="D259" s="8" t="s">
        <v>42</v>
      </c>
      <c r="E259" s="6">
        <v>0.85950000000000004</v>
      </c>
      <c r="F259" s="6"/>
      <c r="G259" s="6"/>
      <c r="H259" s="6"/>
    </row>
    <row r="260" spans="2:8" x14ac:dyDescent="0.25">
      <c r="B260" s="7" t="str">
        <f t="shared" si="31"/>
        <v>40877EURUSD 19-Mar-12</v>
      </c>
      <c r="C260" s="7">
        <v>40877</v>
      </c>
      <c r="D260" s="8" t="s">
        <v>45</v>
      </c>
      <c r="E260" s="6">
        <v>1.3509</v>
      </c>
      <c r="F260" s="6"/>
      <c r="G260" s="6"/>
      <c r="H260" s="6"/>
    </row>
    <row r="261" spans="2:8" x14ac:dyDescent="0.25">
      <c r="B261" s="7" t="str">
        <f t="shared" si="31"/>
        <v>40877USDNOK 19-Mar-12</v>
      </c>
      <c r="C261" s="7">
        <v>40877</v>
      </c>
      <c r="D261" s="8" t="s">
        <v>48</v>
      </c>
      <c r="E261" s="6">
        <v>5.7424999999999997</v>
      </c>
      <c r="F261" s="6"/>
      <c r="G261" s="6"/>
      <c r="H261" s="6"/>
    </row>
    <row r="262" spans="2:8" x14ac:dyDescent="0.25">
      <c r="B262" s="7"/>
      <c r="E262" s="6"/>
      <c r="F262" s="6"/>
      <c r="G262" s="6"/>
      <c r="H262" s="6"/>
    </row>
    <row r="263" spans="2:8" x14ac:dyDescent="0.25">
      <c r="B263" s="7"/>
      <c r="E263" s="6"/>
      <c r="F263" s="6"/>
      <c r="G263" s="6"/>
      <c r="H263" s="6"/>
    </row>
    <row r="264" spans="2:8" x14ac:dyDescent="0.25">
      <c r="B264" s="7"/>
      <c r="E264" s="6"/>
      <c r="F264" s="6"/>
      <c r="G264" s="6"/>
      <c r="H264" s="6"/>
    </row>
    <row r="265" spans="2:8" x14ac:dyDescent="0.25">
      <c r="B265" s="7"/>
      <c r="E265" s="6"/>
      <c r="F265" s="6"/>
      <c r="G265" s="6"/>
      <c r="H265" s="6"/>
    </row>
    <row r="266" spans="2:8" x14ac:dyDescent="0.25">
      <c r="B266" s="7"/>
      <c r="E266" s="6"/>
      <c r="F266" s="6"/>
      <c r="G266" s="6"/>
      <c r="H266" s="6"/>
    </row>
    <row r="267" spans="2:8" x14ac:dyDescent="0.25">
      <c r="B267" s="7"/>
      <c r="E267" s="6"/>
      <c r="F267" s="6"/>
      <c r="G267" s="6"/>
      <c r="H267" s="6"/>
    </row>
    <row r="268" spans="2:8" x14ac:dyDescent="0.25">
      <c r="B268" s="7"/>
      <c r="E268" s="6"/>
      <c r="F268" s="6"/>
      <c r="G268" s="6"/>
      <c r="H268" s="6"/>
    </row>
    <row r="269" spans="2:8" x14ac:dyDescent="0.25">
      <c r="B269" s="7"/>
      <c r="E269" s="6"/>
      <c r="F269" s="6"/>
      <c r="G269" s="6"/>
      <c r="H269" s="6"/>
    </row>
    <row r="270" spans="2:8" x14ac:dyDescent="0.25">
      <c r="B270" s="7"/>
      <c r="E270" s="6"/>
      <c r="F270" s="6"/>
      <c r="G270" s="6"/>
      <c r="H270" s="6"/>
    </row>
    <row r="271" spans="2:8" x14ac:dyDescent="0.25">
      <c r="B271" s="7"/>
      <c r="E271" s="6"/>
      <c r="F271" s="6"/>
      <c r="G271" s="6"/>
      <c r="H271" s="6"/>
    </row>
    <row r="272" spans="2:8" x14ac:dyDescent="0.25">
      <c r="B272" s="7"/>
      <c r="E272" s="6"/>
      <c r="F272" s="6"/>
      <c r="G272" s="6"/>
      <c r="H272" s="6"/>
    </row>
    <row r="273" spans="2:8" x14ac:dyDescent="0.25">
      <c r="B273" s="7"/>
      <c r="E273" s="6"/>
      <c r="F273" s="6"/>
      <c r="G273" s="6"/>
      <c r="H273" s="6"/>
    </row>
    <row r="274" spans="2:8" x14ac:dyDescent="0.25">
      <c r="B274" s="7"/>
      <c r="E274" s="6"/>
      <c r="F274" s="6"/>
      <c r="G274" s="6"/>
      <c r="H274" s="6"/>
    </row>
    <row r="275" spans="2:8" x14ac:dyDescent="0.25">
      <c r="B275" s="7"/>
      <c r="E275" s="6"/>
      <c r="F275" s="6"/>
      <c r="G275" s="6"/>
      <c r="H275" s="6"/>
    </row>
    <row r="276" spans="2:8" x14ac:dyDescent="0.25">
      <c r="B276" s="7"/>
      <c r="E276" s="6"/>
      <c r="F276" s="6"/>
      <c r="G276" s="6"/>
      <c r="H276" s="6"/>
    </row>
    <row r="277" spans="2:8" x14ac:dyDescent="0.25">
      <c r="B277" s="7"/>
      <c r="E277" s="6"/>
      <c r="F277" s="6"/>
      <c r="G277" s="6"/>
      <c r="H277" s="6"/>
    </row>
    <row r="278" spans="2:8" x14ac:dyDescent="0.25">
      <c r="B278" s="7"/>
      <c r="E278" s="6"/>
      <c r="F278" s="6"/>
      <c r="G278" s="6"/>
      <c r="H278" s="6"/>
    </row>
    <row r="279" spans="2:8" x14ac:dyDescent="0.25">
      <c r="B279" s="7"/>
      <c r="E279" s="6"/>
      <c r="F279" s="6"/>
      <c r="G279" s="6"/>
      <c r="H279" s="6"/>
    </row>
    <row r="280" spans="2:8" x14ac:dyDescent="0.25">
      <c r="B280" s="7"/>
      <c r="E280" s="6"/>
      <c r="F280" s="6"/>
      <c r="G280" s="6"/>
      <c r="H280" s="6"/>
    </row>
    <row r="281" spans="2:8" x14ac:dyDescent="0.25">
      <c r="B281" s="7"/>
      <c r="E281" s="6"/>
      <c r="F281" s="6"/>
      <c r="G281" s="6"/>
      <c r="H281" s="6"/>
    </row>
    <row r="282" spans="2:8" x14ac:dyDescent="0.25">
      <c r="B282" s="7"/>
      <c r="E282" s="6"/>
      <c r="F282" s="6"/>
      <c r="G282" s="6"/>
      <c r="H282" s="6"/>
    </row>
    <row r="283" spans="2:8" x14ac:dyDescent="0.25">
      <c r="B283" s="7"/>
      <c r="E283" s="6"/>
      <c r="F283" s="6"/>
      <c r="G283" s="6"/>
      <c r="H283" s="6"/>
    </row>
    <row r="284" spans="2:8" x14ac:dyDescent="0.25">
      <c r="B284" s="7"/>
      <c r="E284" s="6"/>
      <c r="F284" s="6"/>
      <c r="G284" s="6"/>
      <c r="H284" s="6"/>
    </row>
    <row r="285" spans="2:8" x14ac:dyDescent="0.25">
      <c r="B285" s="7"/>
      <c r="E285" s="6"/>
      <c r="F285" s="6"/>
      <c r="G285" s="6"/>
      <c r="H285" s="6"/>
    </row>
    <row r="286" spans="2:8" x14ac:dyDescent="0.25">
      <c r="B286" s="7"/>
      <c r="E286" s="6"/>
      <c r="F286" s="6"/>
      <c r="G286" s="6"/>
      <c r="H286" s="6"/>
    </row>
    <row r="287" spans="2:8" x14ac:dyDescent="0.25">
      <c r="B287" s="7"/>
      <c r="E287" s="6"/>
      <c r="F287" s="6"/>
      <c r="G287" s="6"/>
      <c r="H287" s="6"/>
    </row>
    <row r="288" spans="2:8" x14ac:dyDescent="0.25">
      <c r="B288" s="7"/>
      <c r="E288" s="6"/>
      <c r="F288" s="6"/>
      <c r="G288" s="6"/>
      <c r="H288" s="6"/>
    </row>
    <row r="289" spans="2:8" x14ac:dyDescent="0.25">
      <c r="B289" s="7"/>
      <c r="E289" s="6"/>
      <c r="F289" s="6"/>
      <c r="G289" s="6"/>
      <c r="H289" s="6"/>
    </row>
    <row r="290" spans="2:8" x14ac:dyDescent="0.25">
      <c r="B290" s="7"/>
      <c r="E290" s="6"/>
      <c r="F290" s="6"/>
      <c r="G290" s="6"/>
      <c r="H290" s="6"/>
    </row>
    <row r="291" spans="2:8" x14ac:dyDescent="0.25">
      <c r="B291" s="7"/>
      <c r="E291" s="6"/>
      <c r="F291" s="6"/>
      <c r="G291" s="6"/>
      <c r="H291" s="6"/>
    </row>
    <row r="292" spans="2:8" x14ac:dyDescent="0.25">
      <c r="B292" s="7"/>
      <c r="E292" s="6"/>
      <c r="F292" s="6"/>
      <c r="G292" s="6"/>
      <c r="H292" s="6"/>
    </row>
    <row r="293" spans="2:8" x14ac:dyDescent="0.25">
      <c r="B293" s="7"/>
      <c r="E293" s="6"/>
      <c r="F293" s="6"/>
      <c r="G293" s="6"/>
      <c r="H293" s="6"/>
    </row>
    <row r="294" spans="2:8" x14ac:dyDescent="0.25">
      <c r="B294" s="7"/>
      <c r="E294" s="6"/>
      <c r="F294" s="6"/>
      <c r="G294" s="6"/>
      <c r="H294" s="6"/>
    </row>
    <row r="295" spans="2:8" x14ac:dyDescent="0.25">
      <c r="B295" s="7"/>
      <c r="E295" s="6"/>
      <c r="F295" s="6"/>
      <c r="G295" s="6"/>
      <c r="H295" s="6"/>
    </row>
    <row r="296" spans="2:8" x14ac:dyDescent="0.25">
      <c r="B296" s="7"/>
      <c r="E296" s="6"/>
      <c r="F296" s="6"/>
      <c r="G296" s="6"/>
      <c r="H296" s="6"/>
    </row>
    <row r="297" spans="2:8" x14ac:dyDescent="0.25">
      <c r="B297" s="7"/>
      <c r="E297" s="6"/>
      <c r="F297" s="6"/>
      <c r="G297" s="6"/>
      <c r="H297" s="6"/>
    </row>
    <row r="298" spans="2:8" x14ac:dyDescent="0.25">
      <c r="B298" s="7"/>
      <c r="E298" s="6"/>
      <c r="F298" s="6"/>
      <c r="G298" s="6"/>
      <c r="H298" s="6"/>
    </row>
    <row r="299" spans="2:8" x14ac:dyDescent="0.25">
      <c r="B299" s="7"/>
      <c r="E299" s="6"/>
      <c r="F299" s="6"/>
      <c r="G299" s="6"/>
      <c r="H299" s="6"/>
    </row>
    <row r="300" spans="2:8" x14ac:dyDescent="0.25">
      <c r="B300" s="7"/>
      <c r="E300" s="6"/>
      <c r="F300" s="6"/>
      <c r="G300" s="6"/>
      <c r="H300" s="6"/>
    </row>
    <row r="301" spans="2:8" x14ac:dyDescent="0.25">
      <c r="B301" s="7"/>
      <c r="E301" s="6"/>
      <c r="F301" s="6"/>
      <c r="G301" s="6"/>
      <c r="H301" s="6"/>
    </row>
    <row r="302" spans="2:8" x14ac:dyDescent="0.25">
      <c r="B302" s="7"/>
      <c r="E302" s="6"/>
      <c r="F302" s="6"/>
      <c r="G302" s="6"/>
      <c r="H302" s="6"/>
    </row>
    <row r="303" spans="2:8" x14ac:dyDescent="0.25">
      <c r="B303" s="7"/>
      <c r="E303" s="6"/>
      <c r="F303" s="6"/>
      <c r="G303" s="6"/>
      <c r="H303" s="6"/>
    </row>
    <row r="304" spans="2:8" x14ac:dyDescent="0.25">
      <c r="B304" s="7"/>
      <c r="E304" s="6"/>
      <c r="F304" s="6"/>
      <c r="G304" s="6"/>
      <c r="H304" s="6"/>
    </row>
    <row r="305" spans="2:8" x14ac:dyDescent="0.25">
      <c r="B305" s="7"/>
      <c r="E305" s="6"/>
      <c r="F305" s="6"/>
      <c r="G305" s="6"/>
      <c r="H305" s="6"/>
    </row>
    <row r="306" spans="2:8" x14ac:dyDescent="0.25">
      <c r="B306" s="7"/>
      <c r="E306" s="6"/>
      <c r="F306" s="6"/>
      <c r="G306" s="6"/>
      <c r="H306" s="6"/>
    </row>
    <row r="307" spans="2:8" x14ac:dyDescent="0.25">
      <c r="B307" s="7"/>
      <c r="E307" s="6"/>
      <c r="F307" s="6"/>
      <c r="G307" s="6"/>
      <c r="H307" s="6"/>
    </row>
    <row r="308" spans="2:8" x14ac:dyDescent="0.25">
      <c r="B308" s="7"/>
      <c r="E308" s="6"/>
      <c r="F308" s="6"/>
      <c r="G308" s="6"/>
      <c r="H308" s="6"/>
    </row>
    <row r="309" spans="2:8" x14ac:dyDescent="0.25">
      <c r="B309" s="7"/>
      <c r="E309" s="6"/>
      <c r="F309" s="6"/>
      <c r="G309" s="6"/>
      <c r="H309" s="6"/>
    </row>
    <row r="310" spans="2:8" x14ac:dyDescent="0.25">
      <c r="B310" s="7"/>
      <c r="E310" s="6"/>
      <c r="F310" s="6"/>
      <c r="G310" s="6"/>
      <c r="H310" s="6"/>
    </row>
    <row r="311" spans="2:8" x14ac:dyDescent="0.25">
      <c r="B311" s="7"/>
      <c r="E311" s="6"/>
      <c r="F311" s="6"/>
      <c r="G311" s="6"/>
      <c r="H311" s="6"/>
    </row>
    <row r="312" spans="2:8" x14ac:dyDescent="0.25">
      <c r="B312" s="7"/>
      <c r="E312" s="6"/>
      <c r="F312" s="6"/>
      <c r="G312" s="6"/>
      <c r="H312" s="6"/>
    </row>
    <row r="313" spans="2:8" x14ac:dyDescent="0.25">
      <c r="B313" s="7"/>
      <c r="E313" s="6"/>
      <c r="F313" s="6"/>
      <c r="G313" s="6"/>
      <c r="H313" s="6"/>
    </row>
    <row r="314" spans="2:8" x14ac:dyDescent="0.25">
      <c r="B314" s="7"/>
      <c r="E314" s="6"/>
      <c r="F314" s="6"/>
      <c r="G314" s="6"/>
      <c r="H314" s="6"/>
    </row>
    <row r="315" spans="2:8" x14ac:dyDescent="0.25">
      <c r="B315" s="7"/>
      <c r="E315" s="6"/>
      <c r="F315" s="6"/>
      <c r="G315" s="6"/>
      <c r="H315" s="6"/>
    </row>
    <row r="316" spans="2:8" x14ac:dyDescent="0.25">
      <c r="B316" s="7"/>
      <c r="E316" s="6"/>
      <c r="F316" s="6"/>
      <c r="G316" s="6"/>
      <c r="H316" s="6"/>
    </row>
    <row r="317" spans="2:8" x14ac:dyDescent="0.25">
      <c r="B317" s="7"/>
      <c r="E317" s="6"/>
      <c r="F317" s="6"/>
      <c r="G317" s="6"/>
      <c r="H317" s="6"/>
    </row>
    <row r="318" spans="2:8" x14ac:dyDescent="0.25">
      <c r="B318" s="7"/>
      <c r="E318" s="6"/>
      <c r="F318" s="6"/>
      <c r="G318" s="6"/>
      <c r="H318" s="6"/>
    </row>
    <row r="319" spans="2:8" x14ac:dyDescent="0.25">
      <c r="B319" s="7"/>
      <c r="E319" s="6"/>
      <c r="F319" s="6"/>
      <c r="G319" s="6"/>
      <c r="H319" s="6"/>
    </row>
    <row r="320" spans="2:8" x14ac:dyDescent="0.25">
      <c r="B320" s="7"/>
      <c r="E320" s="6"/>
      <c r="F320" s="6"/>
      <c r="G320" s="6"/>
      <c r="H320" s="6"/>
    </row>
    <row r="321" spans="2:8" x14ac:dyDescent="0.25">
      <c r="B321" s="7"/>
      <c r="E321" s="6"/>
      <c r="F321" s="6"/>
      <c r="G321" s="6"/>
      <c r="H321" s="6"/>
    </row>
    <row r="322" spans="2:8" x14ac:dyDescent="0.25">
      <c r="B322" s="7"/>
      <c r="E322" s="6"/>
      <c r="F322" s="6"/>
      <c r="G322" s="6"/>
      <c r="H322" s="6"/>
    </row>
    <row r="323" spans="2:8" x14ac:dyDescent="0.25">
      <c r="B323" s="7"/>
      <c r="E323" s="6"/>
      <c r="F323" s="6"/>
      <c r="G323" s="6"/>
      <c r="H323" s="6"/>
    </row>
    <row r="324" spans="2:8" x14ac:dyDescent="0.25">
      <c r="B324" s="7"/>
      <c r="E324" s="6"/>
      <c r="F324" s="6"/>
      <c r="G324" s="6"/>
      <c r="H324" s="6"/>
    </row>
    <row r="325" spans="2:8" x14ac:dyDescent="0.25">
      <c r="B325" s="7"/>
      <c r="E325" s="6"/>
      <c r="F325" s="6"/>
      <c r="G325" s="6"/>
      <c r="H325" s="6"/>
    </row>
    <row r="326" spans="2:8" x14ac:dyDescent="0.25">
      <c r="B326" s="7"/>
      <c r="E326" s="6"/>
      <c r="F326" s="6"/>
      <c r="G326" s="6"/>
      <c r="H326" s="6"/>
    </row>
    <row r="327" spans="2:8" x14ac:dyDescent="0.25">
      <c r="B327" s="7"/>
      <c r="E327" s="6"/>
      <c r="F327" s="6"/>
      <c r="G327" s="6"/>
      <c r="H327" s="6"/>
    </row>
    <row r="328" spans="2:8" x14ac:dyDescent="0.25">
      <c r="B328" s="7"/>
      <c r="E328" s="6"/>
      <c r="F328" s="6"/>
      <c r="G328" s="6"/>
      <c r="H328" s="6"/>
    </row>
    <row r="329" spans="2:8" x14ac:dyDescent="0.25">
      <c r="B329" s="7"/>
      <c r="E329" s="6"/>
      <c r="F329" s="6"/>
      <c r="G329" s="6"/>
      <c r="H329" s="6"/>
    </row>
    <row r="330" spans="2:8" x14ac:dyDescent="0.25">
      <c r="B330" s="7"/>
      <c r="E330" s="6"/>
      <c r="F330" s="6"/>
      <c r="G330" s="6"/>
      <c r="H330" s="6"/>
    </row>
    <row r="331" spans="2:8" x14ac:dyDescent="0.25">
      <c r="B331" s="7"/>
      <c r="E331" s="6"/>
      <c r="F331" s="6"/>
      <c r="G331" s="6"/>
      <c r="H331" s="6"/>
    </row>
    <row r="332" spans="2:8" x14ac:dyDescent="0.25">
      <c r="B332" s="7"/>
      <c r="E332" s="6"/>
      <c r="F332" s="6"/>
      <c r="G332" s="6"/>
      <c r="H332" s="6"/>
    </row>
    <row r="333" spans="2:8" x14ac:dyDescent="0.25">
      <c r="B333" s="7"/>
      <c r="E333" s="6"/>
      <c r="F333" s="6"/>
      <c r="G333" s="6"/>
      <c r="H333" s="6"/>
    </row>
    <row r="334" spans="2:8" x14ac:dyDescent="0.25">
      <c r="B334" s="7"/>
      <c r="E334" s="6"/>
      <c r="F334" s="6"/>
      <c r="G334" s="6"/>
      <c r="H334" s="6"/>
    </row>
    <row r="335" spans="2:8" x14ac:dyDescent="0.25">
      <c r="B335" s="7"/>
      <c r="E335" s="6"/>
      <c r="F335" s="6"/>
      <c r="G335" s="6"/>
      <c r="H335" s="6"/>
    </row>
    <row r="336" spans="2:8" x14ac:dyDescent="0.25">
      <c r="B336" s="7"/>
      <c r="E336" s="6"/>
      <c r="F336" s="6"/>
      <c r="G336" s="6"/>
      <c r="H336" s="6"/>
    </row>
    <row r="337" spans="2:8" x14ac:dyDescent="0.25">
      <c r="B337" s="7"/>
      <c r="E337" s="6"/>
      <c r="F337" s="6"/>
      <c r="G337" s="6"/>
      <c r="H337" s="6"/>
    </row>
    <row r="338" spans="2:8" x14ac:dyDescent="0.25">
      <c r="B338" s="7"/>
      <c r="E338" s="6"/>
      <c r="F338" s="6"/>
      <c r="G338" s="6"/>
      <c r="H338" s="6"/>
    </row>
    <row r="339" spans="2:8" x14ac:dyDescent="0.25">
      <c r="B339" s="7"/>
      <c r="E339" s="6"/>
      <c r="F339" s="6"/>
      <c r="G339" s="6"/>
      <c r="H339" s="6"/>
    </row>
    <row r="340" spans="2:8" x14ac:dyDescent="0.25">
      <c r="B340" s="7"/>
      <c r="E340" s="6"/>
      <c r="F340" s="6"/>
      <c r="G340" s="6"/>
      <c r="H340" s="6"/>
    </row>
    <row r="341" spans="2:8" x14ac:dyDescent="0.25">
      <c r="B341" s="7"/>
      <c r="E341" s="6"/>
      <c r="F341" s="6"/>
      <c r="G341" s="6"/>
      <c r="H341" s="6"/>
    </row>
    <row r="342" spans="2:8" x14ac:dyDescent="0.25">
      <c r="B342" s="7"/>
      <c r="E342" s="6"/>
      <c r="F342" s="6"/>
      <c r="G342" s="6"/>
      <c r="H342" s="6"/>
    </row>
    <row r="343" spans="2:8" x14ac:dyDescent="0.25">
      <c r="B343" s="7"/>
      <c r="E343" s="6"/>
      <c r="F343" s="6"/>
      <c r="G343" s="6"/>
      <c r="H343" s="6"/>
    </row>
    <row r="344" spans="2:8" x14ac:dyDescent="0.25">
      <c r="B344" s="7"/>
      <c r="E344" s="6"/>
      <c r="F344" s="6"/>
      <c r="G344" s="6"/>
      <c r="H344" s="6"/>
    </row>
    <row r="345" spans="2:8" x14ac:dyDescent="0.25">
      <c r="B345" s="7"/>
      <c r="E345" s="6"/>
      <c r="F345" s="6"/>
      <c r="G345" s="6"/>
      <c r="H345" s="6"/>
    </row>
    <row r="346" spans="2:8" x14ac:dyDescent="0.25">
      <c r="B346" s="7"/>
      <c r="E346" s="6"/>
      <c r="F346" s="6"/>
      <c r="G346" s="6"/>
      <c r="H346" s="6"/>
    </row>
    <row r="347" spans="2:8" x14ac:dyDescent="0.25">
      <c r="B347" s="7"/>
      <c r="E347" s="6"/>
      <c r="F347" s="6"/>
      <c r="G347" s="6"/>
      <c r="H347" s="6"/>
    </row>
    <row r="348" spans="2:8" x14ac:dyDescent="0.25">
      <c r="B348" s="7"/>
      <c r="E348" s="6"/>
      <c r="F348" s="6"/>
      <c r="G348" s="6"/>
      <c r="H348" s="6"/>
    </row>
    <row r="349" spans="2:8" x14ac:dyDescent="0.25">
      <c r="B349" s="7"/>
      <c r="E349" s="6"/>
      <c r="F349" s="6"/>
      <c r="G349" s="6"/>
      <c r="H349" s="6"/>
    </row>
    <row r="350" spans="2:8" x14ac:dyDescent="0.25">
      <c r="B350" s="7"/>
      <c r="E350" s="6"/>
      <c r="F350" s="6"/>
      <c r="G350" s="6"/>
      <c r="H350" s="6"/>
    </row>
    <row r="351" spans="2:8" x14ac:dyDescent="0.25">
      <c r="B351" s="7"/>
      <c r="E351" s="6"/>
      <c r="F351" s="6"/>
      <c r="G351" s="6"/>
      <c r="H351" s="6"/>
    </row>
    <row r="352" spans="2:8" x14ac:dyDescent="0.25">
      <c r="B352" s="7"/>
      <c r="E352" s="6"/>
      <c r="F352" s="6"/>
      <c r="G352" s="6"/>
      <c r="H352" s="6"/>
    </row>
    <row r="353" spans="2:8" x14ac:dyDescent="0.25">
      <c r="B353" s="7"/>
      <c r="E353" s="6"/>
      <c r="F353" s="6"/>
      <c r="G353" s="6"/>
      <c r="H353" s="6"/>
    </row>
    <row r="354" spans="2:8" x14ac:dyDescent="0.25">
      <c r="B354" s="7"/>
      <c r="E354" s="6"/>
      <c r="F354" s="6"/>
      <c r="G354" s="6"/>
      <c r="H354" s="6"/>
    </row>
    <row r="355" spans="2:8" x14ac:dyDescent="0.25">
      <c r="B355" s="7"/>
      <c r="E355" s="6"/>
      <c r="F355" s="6"/>
      <c r="G355" s="6"/>
      <c r="H355" s="6"/>
    </row>
    <row r="356" spans="2:8" x14ac:dyDescent="0.25">
      <c r="B356" s="7"/>
      <c r="E356" s="6"/>
      <c r="F356" s="6"/>
      <c r="G356" s="6"/>
      <c r="H356" s="6"/>
    </row>
    <row r="357" spans="2:8" x14ac:dyDescent="0.25">
      <c r="B357" s="7"/>
      <c r="E357" s="6"/>
      <c r="F357" s="6"/>
      <c r="G357" s="6"/>
      <c r="H357" s="6"/>
    </row>
    <row r="358" spans="2:8" x14ac:dyDescent="0.25">
      <c r="B358" s="7"/>
      <c r="E358" s="6"/>
      <c r="F358" s="6"/>
      <c r="G358" s="6"/>
      <c r="H358" s="6"/>
    </row>
    <row r="359" spans="2:8" x14ac:dyDescent="0.25">
      <c r="B359" s="7"/>
      <c r="E359" s="6"/>
      <c r="F359" s="6"/>
      <c r="G359" s="6"/>
      <c r="H359" s="6"/>
    </row>
    <row r="360" spans="2:8" x14ac:dyDescent="0.25">
      <c r="B360" s="7"/>
      <c r="E360" s="6"/>
      <c r="F360" s="6"/>
      <c r="G360" s="6"/>
      <c r="H360" s="6"/>
    </row>
    <row r="361" spans="2:8" x14ac:dyDescent="0.25">
      <c r="B361" s="7"/>
      <c r="E361" s="6"/>
      <c r="F361" s="6"/>
      <c r="G361" s="6"/>
      <c r="H361" s="6"/>
    </row>
    <row r="362" spans="2:8" x14ac:dyDescent="0.25">
      <c r="B362" s="7"/>
      <c r="E362" s="6"/>
      <c r="F362" s="6"/>
      <c r="G362" s="6"/>
      <c r="H362" s="6"/>
    </row>
    <row r="363" spans="2:8" x14ac:dyDescent="0.25">
      <c r="B363" s="7"/>
      <c r="E363" s="6"/>
      <c r="F363" s="6"/>
      <c r="G363" s="6"/>
      <c r="H363" s="6"/>
    </row>
    <row r="364" spans="2:8" x14ac:dyDescent="0.25">
      <c r="B364" s="7"/>
      <c r="E364" s="6"/>
      <c r="F364" s="6"/>
      <c r="G364" s="6"/>
      <c r="H364" s="6"/>
    </row>
    <row r="365" spans="2:8" x14ac:dyDescent="0.25">
      <c r="B365" s="7"/>
      <c r="E365" s="6"/>
      <c r="F365" s="6"/>
      <c r="G365" s="6"/>
      <c r="H365" s="6"/>
    </row>
    <row r="366" spans="2:8" x14ac:dyDescent="0.25">
      <c r="B366" s="7"/>
      <c r="E366" s="6"/>
      <c r="F366" s="6"/>
      <c r="G366" s="6"/>
      <c r="H366" s="6"/>
    </row>
    <row r="367" spans="2:8" x14ac:dyDescent="0.25">
      <c r="B367" s="7"/>
      <c r="E367" s="6"/>
      <c r="F367" s="6"/>
      <c r="G367" s="6"/>
      <c r="H367" s="6"/>
    </row>
    <row r="368" spans="2:8" x14ac:dyDescent="0.25">
      <c r="B368" s="7"/>
      <c r="E368" s="6"/>
      <c r="F368" s="6"/>
      <c r="G368" s="6"/>
      <c r="H368" s="6"/>
    </row>
    <row r="369" spans="2:8" x14ac:dyDescent="0.25">
      <c r="B369" s="7"/>
      <c r="E369" s="6"/>
      <c r="F369" s="6"/>
      <c r="G369" s="6"/>
      <c r="H369" s="6"/>
    </row>
    <row r="370" spans="2:8" x14ac:dyDescent="0.25">
      <c r="B370" s="7"/>
      <c r="E370" s="6"/>
      <c r="F370" s="6"/>
      <c r="G370" s="6"/>
      <c r="H370" s="6"/>
    </row>
    <row r="371" spans="2:8" x14ac:dyDescent="0.25">
      <c r="B371" s="7"/>
      <c r="E371" s="6"/>
      <c r="F371" s="6"/>
      <c r="G371" s="6"/>
      <c r="H371" s="6"/>
    </row>
    <row r="372" spans="2:8" x14ac:dyDescent="0.25">
      <c r="B372" s="7"/>
      <c r="E372" s="6"/>
      <c r="F372" s="6"/>
      <c r="G372" s="6"/>
      <c r="H372" s="6"/>
    </row>
    <row r="373" spans="2:8" x14ac:dyDescent="0.25">
      <c r="B373" s="7"/>
      <c r="E373" s="6"/>
      <c r="F373" s="6"/>
      <c r="G373" s="6"/>
      <c r="H373" s="6"/>
    </row>
    <row r="374" spans="2:8" x14ac:dyDescent="0.25">
      <c r="B374" s="7"/>
      <c r="E374" s="6"/>
      <c r="F374" s="6"/>
      <c r="G374" s="6"/>
      <c r="H374" s="6"/>
    </row>
    <row r="375" spans="2:8" x14ac:dyDescent="0.25">
      <c r="B375" s="7"/>
      <c r="E375" s="6"/>
      <c r="F375" s="6"/>
      <c r="G375" s="6"/>
      <c r="H375" s="6"/>
    </row>
    <row r="376" spans="2:8" x14ac:dyDescent="0.25">
      <c r="B376" s="7"/>
      <c r="E376" s="6"/>
      <c r="F376" s="6"/>
      <c r="G376" s="6"/>
      <c r="H376" s="6"/>
    </row>
    <row r="377" spans="2:8" x14ac:dyDescent="0.25">
      <c r="B377" s="7"/>
      <c r="E377" s="6"/>
      <c r="F377" s="6"/>
      <c r="G377" s="6"/>
      <c r="H377" s="6"/>
    </row>
    <row r="378" spans="2:8" x14ac:dyDescent="0.25">
      <c r="B378" s="7"/>
      <c r="E378" s="6"/>
      <c r="F378" s="6"/>
      <c r="G378" s="6"/>
      <c r="H378" s="6"/>
    </row>
    <row r="379" spans="2:8" x14ac:dyDescent="0.25">
      <c r="B379" s="7"/>
      <c r="E379" s="6"/>
      <c r="F379" s="6"/>
      <c r="G379" s="6"/>
      <c r="H379" s="6"/>
    </row>
    <row r="380" spans="2:8" x14ac:dyDescent="0.25">
      <c r="B380" s="7"/>
      <c r="E380" s="6"/>
      <c r="F380" s="6"/>
      <c r="G380" s="6"/>
      <c r="H380" s="6"/>
    </row>
    <row r="381" spans="2:8" x14ac:dyDescent="0.25">
      <c r="B381" s="7"/>
      <c r="E381" s="6"/>
      <c r="F381" s="6"/>
      <c r="G381" s="6"/>
      <c r="H381" s="6"/>
    </row>
    <row r="382" spans="2:8" x14ac:dyDescent="0.25">
      <c r="B382" s="7"/>
      <c r="E382" s="6"/>
      <c r="F382" s="6"/>
      <c r="G382" s="6"/>
      <c r="H382" s="6"/>
    </row>
    <row r="383" spans="2:8" x14ac:dyDescent="0.25">
      <c r="B383" s="7"/>
      <c r="E383" s="6"/>
      <c r="F383" s="6"/>
      <c r="G383" s="6"/>
      <c r="H383" s="6"/>
    </row>
    <row r="384" spans="2:8" x14ac:dyDescent="0.25">
      <c r="B384" s="7"/>
      <c r="E384" s="6"/>
      <c r="F384" s="6"/>
      <c r="G384" s="6"/>
      <c r="H384" s="6"/>
    </row>
    <row r="385" spans="2:8" x14ac:dyDescent="0.25">
      <c r="B385" s="7"/>
      <c r="E385" s="6"/>
      <c r="F385" s="6"/>
      <c r="G385" s="6"/>
      <c r="H385" s="6"/>
    </row>
    <row r="386" spans="2:8" x14ac:dyDescent="0.25">
      <c r="B386" s="7"/>
      <c r="E386" s="6"/>
      <c r="F386" s="6"/>
      <c r="G386" s="6"/>
      <c r="H386" s="6"/>
    </row>
    <row r="387" spans="2:8" x14ac:dyDescent="0.25">
      <c r="B387" s="7"/>
      <c r="E387" s="6"/>
      <c r="F387" s="6"/>
      <c r="G387" s="6"/>
      <c r="H387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W39"/>
  <sheetViews>
    <sheetView tabSelected="1" workbookViewId="0">
      <selection activeCell="I16" sqref="I16"/>
    </sheetView>
  </sheetViews>
  <sheetFormatPr defaultRowHeight="15" x14ac:dyDescent="0.25"/>
  <cols>
    <col min="3" max="3" width="10.7109375" bestFit="1" customWidth="1"/>
    <col min="51" max="51" width="18.28515625" bestFit="1" customWidth="1"/>
    <col min="52" max="52" width="10.7109375" bestFit="1" customWidth="1"/>
    <col min="53" max="53" width="15.28515625" style="61" bestFit="1" customWidth="1"/>
    <col min="54" max="54" width="15.28515625" style="61" customWidth="1"/>
    <col min="55" max="55" width="15.28515625" style="70" customWidth="1"/>
    <col min="56" max="56" width="15.28515625" style="61" customWidth="1"/>
    <col min="60" max="60" width="16.140625" bestFit="1" customWidth="1"/>
    <col min="62" max="62" width="9.140625" style="61"/>
    <col min="63" max="63" width="22.42578125" bestFit="1" customWidth="1"/>
    <col min="64" max="64" width="26.140625" bestFit="1" customWidth="1"/>
    <col min="65" max="65" width="26.140625" style="61" customWidth="1"/>
    <col min="66" max="66" width="15.85546875" bestFit="1" customWidth="1"/>
    <col min="67" max="67" width="15.85546875" style="61" customWidth="1"/>
    <col min="68" max="68" width="18.140625" bestFit="1" customWidth="1"/>
    <col min="69" max="69" width="18.7109375" bestFit="1" customWidth="1"/>
    <col min="70" max="72" width="18.7109375" style="61" customWidth="1"/>
    <col min="73" max="73" width="18.7109375" style="71" customWidth="1"/>
    <col min="74" max="74" width="12.7109375" bestFit="1" customWidth="1"/>
    <col min="75" max="75" width="15" bestFit="1" customWidth="1"/>
  </cols>
  <sheetData>
    <row r="4" spans="2:60" ht="32.25" customHeight="1" x14ac:dyDescent="0.25">
      <c r="B4" t="s">
        <v>153</v>
      </c>
      <c r="C4" s="64" t="s">
        <v>173</v>
      </c>
    </row>
    <row r="6" spans="2:60" x14ac:dyDescent="0.25">
      <c r="B6" t="s">
        <v>160</v>
      </c>
      <c r="C6" s="67">
        <v>40861</v>
      </c>
    </row>
    <row r="7" spans="2:60" x14ac:dyDescent="0.25">
      <c r="B7" t="s">
        <v>164</v>
      </c>
      <c r="C7" t="s">
        <v>91</v>
      </c>
    </row>
    <row r="12" spans="2:60" x14ac:dyDescent="0.25">
      <c r="BE12" s="71"/>
    </row>
    <row r="14" spans="2:60" x14ac:dyDescent="0.25">
      <c r="BH14" s="70"/>
    </row>
    <row r="18" spans="1:75" x14ac:dyDescent="0.25">
      <c r="BU18" s="71">
        <f>SUM(BU20:BU28)</f>
        <v>-135147.03016682051</v>
      </c>
    </row>
    <row r="19" spans="1:75" x14ac:dyDescent="0.25">
      <c r="A19" s="54" t="s">
        <v>94</v>
      </c>
      <c r="B19" s="54" t="s">
        <v>95</v>
      </c>
      <c r="C19" s="54" t="s">
        <v>96</v>
      </c>
      <c r="D19" s="54" t="s">
        <v>97</v>
      </c>
      <c r="E19" s="54" t="s">
        <v>98</v>
      </c>
      <c r="F19" s="54" t="s">
        <v>99</v>
      </c>
      <c r="G19" s="54" t="s">
        <v>100</v>
      </c>
      <c r="H19" s="54" t="s">
        <v>101</v>
      </c>
      <c r="I19" s="54" t="s">
        <v>59</v>
      </c>
      <c r="J19" s="54" t="s">
        <v>102</v>
      </c>
      <c r="K19" s="54" t="s">
        <v>103</v>
      </c>
      <c r="L19" s="54" t="s">
        <v>104</v>
      </c>
      <c r="M19" s="54" t="s">
        <v>62</v>
      </c>
      <c r="N19" s="54" t="s">
        <v>1</v>
      </c>
      <c r="O19" s="54" t="s">
        <v>105</v>
      </c>
      <c r="P19" s="54" t="s">
        <v>106</v>
      </c>
      <c r="Q19" s="54" t="s">
        <v>107</v>
      </c>
      <c r="R19" s="54" t="s">
        <v>108</v>
      </c>
      <c r="S19" s="54" t="s">
        <v>109</v>
      </c>
      <c r="T19" s="54" t="s">
        <v>110</v>
      </c>
      <c r="U19" s="54" t="s">
        <v>111</v>
      </c>
      <c r="V19" s="54" t="s">
        <v>112</v>
      </c>
      <c r="W19" s="54" t="s">
        <v>113</v>
      </c>
      <c r="X19" s="54" t="s">
        <v>114</v>
      </c>
      <c r="Y19" s="54" t="s">
        <v>115</v>
      </c>
      <c r="Z19" s="54" t="s">
        <v>116</v>
      </c>
      <c r="AA19" s="54" t="s">
        <v>117</v>
      </c>
      <c r="AB19" s="54" t="s">
        <v>118</v>
      </c>
      <c r="AC19" s="54" t="s">
        <v>119</v>
      </c>
      <c r="AD19" s="54" t="s">
        <v>120</v>
      </c>
      <c r="AE19" s="54" t="s">
        <v>121</v>
      </c>
      <c r="AF19" s="54" t="s">
        <v>122</v>
      </c>
      <c r="AG19" s="54" t="s">
        <v>123</v>
      </c>
      <c r="AH19" s="54" t="s">
        <v>124</v>
      </c>
      <c r="AI19" s="54" t="s">
        <v>125</v>
      </c>
      <c r="AJ19" s="54" t="s">
        <v>126</v>
      </c>
      <c r="AK19" s="54" t="s">
        <v>127</v>
      </c>
      <c r="AL19" s="54" t="s">
        <v>128</v>
      </c>
      <c r="AM19" s="54" t="s">
        <v>129</v>
      </c>
      <c r="AN19" s="54" t="s">
        <v>130</v>
      </c>
      <c r="AO19" s="54" t="s">
        <v>131</v>
      </c>
      <c r="AP19" s="54" t="s">
        <v>132</v>
      </c>
      <c r="AQ19" s="54" t="s">
        <v>133</v>
      </c>
      <c r="AR19" s="54" t="s">
        <v>134</v>
      </c>
      <c r="AS19" s="54" t="s">
        <v>135</v>
      </c>
      <c r="AT19" s="54" t="s">
        <v>136</v>
      </c>
      <c r="AU19" s="54" t="s">
        <v>137</v>
      </c>
      <c r="AV19" s="54" t="s">
        <v>138</v>
      </c>
      <c r="AW19" s="54" t="s">
        <v>139</v>
      </c>
      <c r="AX19" s="54" t="s">
        <v>140</v>
      </c>
      <c r="AY19" s="45" t="s">
        <v>151</v>
      </c>
      <c r="AZ19" s="45" t="s">
        <v>152</v>
      </c>
      <c r="BA19" s="45" t="s">
        <v>155</v>
      </c>
      <c r="BB19" s="45" t="s">
        <v>156</v>
      </c>
      <c r="BC19" s="45" t="s">
        <v>174</v>
      </c>
      <c r="BD19" s="45" t="s">
        <v>136</v>
      </c>
      <c r="BE19" s="54" t="s">
        <v>154</v>
      </c>
      <c r="BF19" s="54" t="s">
        <v>74</v>
      </c>
      <c r="BG19" s="54" t="s">
        <v>75</v>
      </c>
      <c r="BH19" s="54" t="s">
        <v>158</v>
      </c>
      <c r="BI19" s="54" t="s">
        <v>111</v>
      </c>
      <c r="BJ19" s="54" t="s">
        <v>163</v>
      </c>
      <c r="BK19" s="54" t="s">
        <v>162</v>
      </c>
      <c r="BL19" s="54" t="s">
        <v>161</v>
      </c>
      <c r="BM19" s="54" t="s">
        <v>171</v>
      </c>
      <c r="BN19" s="54" t="s">
        <v>167</v>
      </c>
      <c r="BO19" s="54" t="s">
        <v>166</v>
      </c>
      <c r="BP19" s="54" t="s">
        <v>168</v>
      </c>
      <c r="BQ19" s="54" t="s">
        <v>169</v>
      </c>
      <c r="BR19" s="54" t="s">
        <v>172</v>
      </c>
      <c r="BS19" s="54" t="s">
        <v>170</v>
      </c>
      <c r="BT19" s="54" t="s">
        <v>112</v>
      </c>
      <c r="BU19" s="54" t="s">
        <v>175</v>
      </c>
      <c r="BV19" s="56" t="s">
        <v>159</v>
      </c>
      <c r="BW19" s="56" t="s">
        <v>165</v>
      </c>
    </row>
    <row r="20" spans="1:75" x14ac:dyDescent="0.25">
      <c r="A20" s="54" t="s">
        <v>141</v>
      </c>
      <c r="B20" s="54"/>
      <c r="C20" s="54" t="s">
        <v>142</v>
      </c>
      <c r="D20" s="54"/>
      <c r="E20" s="54" t="s">
        <v>143</v>
      </c>
      <c r="F20" s="54" t="s">
        <v>144</v>
      </c>
      <c r="G20" s="54" t="s">
        <v>145</v>
      </c>
      <c r="H20" s="54" t="s">
        <v>146</v>
      </c>
      <c r="I20" s="54" t="s">
        <v>71</v>
      </c>
      <c r="J20" s="54" t="s">
        <v>147</v>
      </c>
      <c r="K20" s="54" t="s">
        <v>59</v>
      </c>
      <c r="L20" s="54" t="s">
        <v>148</v>
      </c>
      <c r="M20" s="54" t="s">
        <v>68</v>
      </c>
      <c r="N20" s="54" t="s">
        <v>18</v>
      </c>
      <c r="O20" s="54"/>
      <c r="P20" s="54"/>
      <c r="Q20" s="54"/>
      <c r="R20" s="55">
        <v>40861</v>
      </c>
      <c r="S20" s="55">
        <v>40861</v>
      </c>
      <c r="T20" s="54" t="s">
        <v>149</v>
      </c>
      <c r="U20" s="54">
        <v>128517.388910793</v>
      </c>
      <c r="V20" s="54">
        <v>128517.388910793</v>
      </c>
      <c r="W20" s="54">
        <v>0</v>
      </c>
      <c r="X20" s="54">
        <v>128517.388910793</v>
      </c>
      <c r="Y20" s="54">
        <v>0</v>
      </c>
      <c r="Z20" s="54">
        <v>0</v>
      </c>
      <c r="AA20" s="54">
        <v>128517.388910793</v>
      </c>
      <c r="AB20" s="54">
        <v>0</v>
      </c>
      <c r="AC20" s="54">
        <v>128517.388910793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/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0.73328280847770899</v>
      </c>
      <c r="AW20" s="54">
        <v>0</v>
      </c>
      <c r="AX20" s="54">
        <v>0</v>
      </c>
      <c r="AY20" s="45" t="str">
        <f>MID(N20,4,3)&amp;LEFT(N20,3)&amp;MID(N20,7,10)</f>
        <v>USDNOK 14-Nov-11</v>
      </c>
      <c r="AZ20" s="60">
        <v>40827</v>
      </c>
      <c r="BA20" s="60">
        <f>R20</f>
        <v>40861</v>
      </c>
      <c r="BB20" s="60">
        <f>BA20+2</f>
        <v>40863</v>
      </c>
      <c r="BC20" s="60" t="s">
        <v>20</v>
      </c>
      <c r="BD20" s="69">
        <v>8.1232000000000006</v>
      </c>
      <c r="BE20" s="62">
        <v>1000000</v>
      </c>
      <c r="BF20" t="str">
        <f>LEFT(AY20,3)</f>
        <v>USD</v>
      </c>
      <c r="BG20" t="str">
        <f>MID(AY20,4,3)</f>
        <v>NOK</v>
      </c>
      <c r="BH20">
        <f>VLOOKUP(AZ20&amp;BG20,SpotExchange!$A$3:$D$93,4,FALSE)</f>
        <v>0.12851738891079284</v>
      </c>
      <c r="BI20">
        <f t="shared" ref="BI20:BI28" si="0">BH20*BE20</f>
        <v>128517.38891079284</v>
      </c>
      <c r="BJ20" s="61" t="str">
        <f>IF($C$6&gt;=BB20,IF(BF20=$C$7,1,VLOOKUP(BB20&amp;BF20,SpotExchange!$A$3:$D$93,4,FALSE)),"")</f>
        <v/>
      </c>
      <c r="BK20" t="str">
        <f>IF($C$6&gt;=BB20,VLOOKUP(BB20&amp;BG20,SpotExchange!$A$3:$D$93,4,FALSE),"")</f>
        <v/>
      </c>
      <c r="BL20">
        <f>VLOOKUP(MIN($C$6,BA20)&amp;AY20,Settlement!$B$15:$E$261,4,FALSE)</f>
        <v>5.6891999999999996</v>
      </c>
      <c r="BM20" s="61">
        <f>(BL20-BD20)*AG20</f>
        <v>0</v>
      </c>
      <c r="BN20">
        <f>IF($C$6&gt;=BB20,AG20,0)</f>
        <v>0</v>
      </c>
      <c r="BO20" s="61">
        <f>-BN20*BL20</f>
        <v>0</v>
      </c>
      <c r="BQ20" t="str">
        <f>IF($C$6&gt;=BB20,BK20*BO20,"")</f>
        <v/>
      </c>
      <c r="BS20" s="61">
        <f>IF($C$6&gt;=BB20,BP20+BQ20,0)</f>
        <v>0</v>
      </c>
      <c r="BT20" s="61">
        <f>BI20+BR20+BS20</f>
        <v>128517.38891079284</v>
      </c>
      <c r="BU20" s="71">
        <f>BT20</f>
        <v>128517.38891079284</v>
      </c>
      <c r="BV20" s="56">
        <f t="shared" ref="BV20:BV28" si="1">U20/BI20-1</f>
        <v>0</v>
      </c>
      <c r="BW20" s="56">
        <f>V20/BT20-1</f>
        <v>0</v>
      </c>
    </row>
    <row r="21" spans="1:75" x14ac:dyDescent="0.25">
      <c r="A21" s="54" t="s">
        <v>141</v>
      </c>
      <c r="B21" s="54"/>
      <c r="C21" s="54" t="s">
        <v>142</v>
      </c>
      <c r="D21" s="54"/>
      <c r="E21" s="54" t="s">
        <v>143</v>
      </c>
      <c r="F21" s="54" t="s">
        <v>144</v>
      </c>
      <c r="G21" s="54" t="s">
        <v>145</v>
      </c>
      <c r="H21" s="54" t="s">
        <v>146</v>
      </c>
      <c r="I21" s="54" t="s">
        <v>66</v>
      </c>
      <c r="J21" s="54" t="s">
        <v>147</v>
      </c>
      <c r="K21" s="54" t="s">
        <v>59</v>
      </c>
      <c r="L21" s="54" t="s">
        <v>148</v>
      </c>
      <c r="M21" s="54" t="s">
        <v>68</v>
      </c>
      <c r="N21" s="54" t="s">
        <v>21</v>
      </c>
      <c r="O21" s="54"/>
      <c r="P21" s="54"/>
      <c r="Q21" s="54"/>
      <c r="R21" s="55">
        <v>40861</v>
      </c>
      <c r="S21" s="55">
        <v>40861</v>
      </c>
      <c r="T21" s="54" t="s">
        <v>149</v>
      </c>
      <c r="U21" s="54">
        <v>88843.009032916598</v>
      </c>
      <c r="V21" s="54">
        <v>66201.900655398305</v>
      </c>
      <c r="W21" s="54">
        <v>0</v>
      </c>
      <c r="X21" s="54">
        <v>66201.900655398305</v>
      </c>
      <c r="Y21" s="54">
        <v>1001693.98558558</v>
      </c>
      <c r="Z21" s="54">
        <v>0</v>
      </c>
      <c r="AA21" s="54">
        <v>66201.900655398305</v>
      </c>
      <c r="AB21" s="54">
        <v>0</v>
      </c>
      <c r="AC21" s="54">
        <v>66201.900655398305</v>
      </c>
      <c r="AD21" s="54">
        <v>0</v>
      </c>
      <c r="AE21" s="54">
        <v>0</v>
      </c>
      <c r="AF21" s="54">
        <v>0</v>
      </c>
      <c r="AG21" s="54">
        <v>1000000</v>
      </c>
      <c r="AH21" s="54">
        <v>0</v>
      </c>
      <c r="AI21" s="54">
        <v>0</v>
      </c>
      <c r="AJ21" s="54">
        <v>0</v>
      </c>
      <c r="AK21" s="54">
        <v>0</v>
      </c>
      <c r="AL21" s="54">
        <v>1000000</v>
      </c>
      <c r="AM21" s="54"/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1.02433509396638</v>
      </c>
      <c r="AU21" s="54">
        <v>0</v>
      </c>
      <c r="AV21" s="54">
        <v>1.00169398558558</v>
      </c>
      <c r="AW21" s="54">
        <v>0</v>
      </c>
      <c r="AX21" s="54">
        <v>0</v>
      </c>
      <c r="AY21" s="45" t="str">
        <f t="shared" ref="AY21:AY28" si="2">MID(N21,4,3)&amp;LEFT(N21,3)&amp;MID(N21,7,10)</f>
        <v>EURGBP 14-Nov-11</v>
      </c>
      <c r="AZ21" s="60">
        <v>40861</v>
      </c>
      <c r="BA21" s="60">
        <f t="shared" ref="BA21:BA28" si="3">R21</f>
        <v>40861</v>
      </c>
      <c r="BB21" s="60">
        <f t="shared" ref="BB21:BB28" si="4">BA21+2</f>
        <v>40863</v>
      </c>
      <c r="BC21" s="60" t="s">
        <v>24</v>
      </c>
      <c r="BD21" s="69">
        <v>0.87770000000000004</v>
      </c>
      <c r="BE21" s="63">
        <v>76125.000000000087</v>
      </c>
      <c r="BF21" s="61" t="str">
        <f t="shared" ref="BF21:BF28" si="5">LEFT(AY21,3)</f>
        <v>EUR</v>
      </c>
      <c r="BG21" s="61" t="str">
        <f t="shared" ref="BG21:BG28" si="6">MID(AY21,4,3)</f>
        <v>GBP</v>
      </c>
      <c r="BH21" s="61">
        <f>VLOOKUP(AZ21&amp;BG21,SpotExchange!$A$3:$D$93,4,FALSE)</f>
        <v>1.1670674421401179</v>
      </c>
      <c r="BI21" s="61">
        <f t="shared" si="0"/>
        <v>88843.009032916583</v>
      </c>
      <c r="BJ21" s="61" t="str">
        <f>IF($C$6&gt;=BB21,IF(BF21=$C$7,1,VLOOKUP(BB21&amp;BF21,SpotExchange!$A$3:$D$93,4,FALSE)),"")</f>
        <v/>
      </c>
      <c r="BK21" s="61" t="str">
        <f>IF($C$6&gt;=BB21,VLOOKUP(BB21&amp;BG21,SpotExchange!$A$3:$D$93,4,FALSE),"")</f>
        <v/>
      </c>
      <c r="BL21" s="61">
        <f>VLOOKUP(MIN($C$6,BA21)&amp;AY21,Settlement!$B$15:$E$261,4,FALSE)</f>
        <v>0.85829999999999995</v>
      </c>
      <c r="BM21" s="61">
        <f t="shared" ref="BM21:BM28" si="7">(BL21-BD21)*AG21</f>
        <v>-19400.000000000084</v>
      </c>
      <c r="BN21" s="61">
        <f t="shared" ref="BN21:BN28" si="8">IF($C$6&gt;=BB21,AG21,0)</f>
        <v>0</v>
      </c>
      <c r="BO21" s="61">
        <f t="shared" ref="BO21:BO28" si="9">-BN21*BL21</f>
        <v>0</v>
      </c>
      <c r="BQ21" s="61" t="str">
        <f t="shared" ref="BQ21:BQ28" si="10">IF($C$6&gt;=BB21,BK21*BO21,"")</f>
        <v/>
      </c>
      <c r="BR21" s="70">
        <f>SUMIF('CFandPL-EUR'!I2:I376,BC21,'CFandPL-EUR'!M2:M376)</f>
        <v>-22641.108377518387</v>
      </c>
      <c r="BS21" s="61">
        <f t="shared" ref="BS21:BS28" si="11">IF($C$6&gt;=BB21,BP21+BQ21,0)</f>
        <v>0</v>
      </c>
      <c r="BT21" s="61">
        <f t="shared" ref="BT21:BT28" si="12">BI21+BR21+BS21</f>
        <v>66201.900655398204</v>
      </c>
      <c r="BU21" s="71">
        <f t="shared" ref="BU21:BU28" si="13">BT21</f>
        <v>66201.900655398204</v>
      </c>
      <c r="BV21" s="56">
        <f t="shared" si="1"/>
        <v>0</v>
      </c>
      <c r="BW21" s="56">
        <f t="shared" ref="BW21:BW28" si="14">V21/BT21-1</f>
        <v>0</v>
      </c>
    </row>
    <row r="22" spans="1:75" x14ac:dyDescent="0.25">
      <c r="A22" s="54" t="s">
        <v>141</v>
      </c>
      <c r="B22" s="54"/>
      <c r="C22" s="54" t="s">
        <v>142</v>
      </c>
      <c r="D22" s="54"/>
      <c r="E22" s="54" t="s">
        <v>143</v>
      </c>
      <c r="F22" s="54" t="s">
        <v>144</v>
      </c>
      <c r="G22" s="54" t="s">
        <v>145</v>
      </c>
      <c r="H22" s="54" t="s">
        <v>146</v>
      </c>
      <c r="I22" s="54" t="s">
        <v>70</v>
      </c>
      <c r="J22" s="54" t="s">
        <v>147</v>
      </c>
      <c r="K22" s="54" t="s">
        <v>59</v>
      </c>
      <c r="L22" s="54" t="s">
        <v>148</v>
      </c>
      <c r="M22" s="54" t="s">
        <v>68</v>
      </c>
      <c r="N22" s="54" t="s">
        <v>14</v>
      </c>
      <c r="O22" s="54"/>
      <c r="P22" s="54"/>
      <c r="Q22" s="54"/>
      <c r="R22" s="55">
        <v>40861</v>
      </c>
      <c r="S22" s="55">
        <v>40861</v>
      </c>
      <c r="T22" s="54" t="s">
        <v>149</v>
      </c>
      <c r="U22" s="54">
        <v>12056.6681681963</v>
      </c>
      <c r="V22" s="54">
        <v>-33133.063918335502</v>
      </c>
      <c r="W22" s="54">
        <v>0</v>
      </c>
      <c r="X22" s="54">
        <v>-33133.063918335502</v>
      </c>
      <c r="Y22" s="54">
        <v>1251383.7376764501</v>
      </c>
      <c r="Z22" s="54">
        <v>0</v>
      </c>
      <c r="AA22" s="54">
        <v>-33133.063918335502</v>
      </c>
      <c r="AB22" s="54">
        <v>0</v>
      </c>
      <c r="AC22" s="54">
        <v>-33133.063918335502</v>
      </c>
      <c r="AD22" s="54">
        <v>0</v>
      </c>
      <c r="AE22" s="54">
        <v>0</v>
      </c>
      <c r="AF22" s="54">
        <v>0</v>
      </c>
      <c r="AG22" s="54">
        <v>1250000</v>
      </c>
      <c r="AH22" s="54">
        <v>0</v>
      </c>
      <c r="AI22" s="54">
        <v>0</v>
      </c>
      <c r="AJ22" s="54">
        <v>0</v>
      </c>
      <c r="AK22" s="54">
        <v>0</v>
      </c>
      <c r="AL22" s="54">
        <v>1250000</v>
      </c>
      <c r="AM22" s="54"/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1.02552387709151</v>
      </c>
      <c r="AU22" s="54">
        <v>0</v>
      </c>
      <c r="AV22" s="54">
        <v>1.00110699014116</v>
      </c>
      <c r="AW22" s="54">
        <v>0</v>
      </c>
      <c r="AX22" s="54">
        <v>0</v>
      </c>
      <c r="AY22" s="45" t="str">
        <f t="shared" si="2"/>
        <v>EURUSD 14-Nov-11</v>
      </c>
      <c r="AZ22" s="60">
        <v>40833</v>
      </c>
      <c r="BA22" s="60">
        <f t="shared" si="3"/>
        <v>40861</v>
      </c>
      <c r="BB22" s="60">
        <f t="shared" si="4"/>
        <v>40863</v>
      </c>
      <c r="BC22" s="60" t="s">
        <v>17</v>
      </c>
      <c r="BD22" s="69">
        <v>1.4140999999999999</v>
      </c>
      <c r="BE22" s="61">
        <v>16625.000000000113</v>
      </c>
      <c r="BF22" s="61" t="str">
        <f t="shared" si="5"/>
        <v>EUR</v>
      </c>
      <c r="BG22" s="61" t="str">
        <f t="shared" si="6"/>
        <v>USD</v>
      </c>
      <c r="BH22" s="61">
        <f>VLOOKUP(AZ22&amp;BG22,SpotExchange!$A$3:$D$93,4,FALSE)</f>
        <v>0.72521312289902373</v>
      </c>
      <c r="BI22" s="61">
        <f t="shared" si="0"/>
        <v>12056.668168196351</v>
      </c>
      <c r="BJ22" s="61" t="str">
        <f>IF($C$6&gt;=BB22,IF(BF22=$C$7,1,VLOOKUP(BB22&amp;BF22,SpotExchange!$A$3:$D$93,4,FALSE)),"")</f>
        <v/>
      </c>
      <c r="BK22" s="61" t="str">
        <f>IF($C$6&gt;=BB22,VLOOKUP(BB22&amp;BG22,SpotExchange!$A$3:$D$93,4,FALSE),"")</f>
        <v/>
      </c>
      <c r="BL22" s="61">
        <f>VLOOKUP(MIN($C$6,BA22)&amp;AY22,Settlement!$B$15:$E$261,4,FALSE)</f>
        <v>1.3655999999999999</v>
      </c>
      <c r="BM22" s="61">
        <f t="shared" si="7"/>
        <v>-60624.999999999985</v>
      </c>
      <c r="BN22" s="61">
        <f t="shared" si="8"/>
        <v>0</v>
      </c>
      <c r="BO22" s="61">
        <f t="shared" si="9"/>
        <v>0</v>
      </c>
      <c r="BQ22" s="61" t="str">
        <f t="shared" si="10"/>
        <v/>
      </c>
      <c r="BR22" s="70">
        <f>SUMIF('CFandPL-EUR'!I3:I377,BC22,'CFandPL-EUR'!M3:M377)</f>
        <v>-45189.73208652241</v>
      </c>
      <c r="BS22" s="61">
        <f t="shared" si="11"/>
        <v>0</v>
      </c>
      <c r="BT22" s="61">
        <f t="shared" si="12"/>
        <v>-33133.063918326057</v>
      </c>
      <c r="BU22" s="71">
        <f t="shared" si="13"/>
        <v>-33133.063918326057</v>
      </c>
      <c r="BV22" s="56">
        <f t="shared" si="1"/>
        <v>-4.2188474935755949E-15</v>
      </c>
      <c r="BW22" s="56">
        <f t="shared" si="14"/>
        <v>2.851052727237402E-13</v>
      </c>
    </row>
    <row r="23" spans="1:75" x14ac:dyDescent="0.25">
      <c r="A23" s="54" t="s">
        <v>141</v>
      </c>
      <c r="B23" s="54"/>
      <c r="C23" s="54" t="s">
        <v>142</v>
      </c>
      <c r="D23" s="54"/>
      <c r="E23" s="54" t="s">
        <v>143</v>
      </c>
      <c r="F23" s="54" t="s">
        <v>144</v>
      </c>
      <c r="G23" s="54" t="s">
        <v>145</v>
      </c>
      <c r="H23" s="54" t="s">
        <v>146</v>
      </c>
      <c r="I23" s="54" t="s">
        <v>71</v>
      </c>
      <c r="J23" s="54" t="s">
        <v>147</v>
      </c>
      <c r="K23" s="54" t="s">
        <v>59</v>
      </c>
      <c r="L23" s="54" t="s">
        <v>148</v>
      </c>
      <c r="M23" s="54" t="s">
        <v>68</v>
      </c>
      <c r="N23" s="54" t="s">
        <v>28</v>
      </c>
      <c r="O23" s="54"/>
      <c r="P23" s="54"/>
      <c r="Q23" s="54"/>
      <c r="R23" s="55">
        <v>40987</v>
      </c>
      <c r="S23" s="55">
        <v>40987</v>
      </c>
      <c r="T23" s="54" t="s">
        <v>149</v>
      </c>
      <c r="U23" s="54">
        <v>129066.613293288</v>
      </c>
      <c r="V23" s="54">
        <v>-169082.00570410801</v>
      </c>
      <c r="W23" s="54">
        <v>0</v>
      </c>
      <c r="X23" s="54">
        <v>-169082.00570410801</v>
      </c>
      <c r="Y23" s="54">
        <v>729411.90936837497</v>
      </c>
      <c r="Z23" s="54">
        <v>0</v>
      </c>
      <c r="AA23" s="54">
        <v>-169082.00570410801</v>
      </c>
      <c r="AB23" s="54">
        <v>0</v>
      </c>
      <c r="AC23" s="54">
        <v>-169082.00570410801</v>
      </c>
      <c r="AD23" s="54">
        <v>0</v>
      </c>
      <c r="AE23" s="54">
        <v>0</v>
      </c>
      <c r="AF23" s="54">
        <v>0</v>
      </c>
      <c r="AG23" s="54">
        <v>1000000</v>
      </c>
      <c r="AH23" s="54">
        <v>0</v>
      </c>
      <c r="AI23" s="54">
        <v>0</v>
      </c>
      <c r="AJ23" s="54">
        <v>0</v>
      </c>
      <c r="AK23" s="54">
        <v>0</v>
      </c>
      <c r="AL23" s="54">
        <v>1000000</v>
      </c>
      <c r="AM23" s="54"/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1.0325329063463</v>
      </c>
      <c r="AU23" s="54">
        <v>-1032532.9063463</v>
      </c>
      <c r="AV23" s="54">
        <v>0.72941190936837497</v>
      </c>
      <c r="AW23" s="54">
        <v>0</v>
      </c>
      <c r="AX23" s="54">
        <v>0</v>
      </c>
      <c r="AY23" s="45" t="str">
        <f t="shared" si="2"/>
        <v>USDNOK 19-Mar-12</v>
      </c>
      <c r="AZ23" s="60">
        <v>40858</v>
      </c>
      <c r="BA23" s="60">
        <f t="shared" si="3"/>
        <v>40987</v>
      </c>
      <c r="BB23" s="60">
        <f t="shared" si="4"/>
        <v>40989</v>
      </c>
      <c r="BC23" s="60" t="s">
        <v>31</v>
      </c>
      <c r="BD23" s="69">
        <v>8</v>
      </c>
      <c r="BE23" s="61">
        <v>1000000</v>
      </c>
      <c r="BF23" s="61" t="str">
        <f t="shared" si="5"/>
        <v>USD</v>
      </c>
      <c r="BG23" s="61" t="str">
        <f t="shared" si="6"/>
        <v>NOK</v>
      </c>
      <c r="BH23" s="61">
        <f>VLOOKUP(AZ23&amp;BG23,SpotExchange!$A$3:$D$93,4,FALSE)</f>
        <v>0.12906661329328747</v>
      </c>
      <c r="BI23" s="61">
        <f t="shared" si="0"/>
        <v>129066.61329328748</v>
      </c>
      <c r="BJ23" s="61" t="str">
        <f>IF($C$6&gt;=BB23,IF(BF23=$C$7,1,VLOOKUP(BB23&amp;BF23,SpotExchange!$A$3:$D$93,4,FALSE)),"")</f>
        <v/>
      </c>
      <c r="BK23" s="61" t="str">
        <f>IF($C$6&gt;=BB23,VLOOKUP(BB23&amp;BG23,SpotExchange!$A$3:$D$93,4,FALSE),"")</f>
        <v/>
      </c>
      <c r="BL23" s="61">
        <f>VLOOKUP(MIN($C$6,BA23)&amp;AY23,Settlement!$B$15:$E$261,4,FALSE)</f>
        <v>5.69</v>
      </c>
      <c r="BM23" s="61">
        <f t="shared" si="7"/>
        <v>-2309999.9999999995</v>
      </c>
      <c r="BN23" s="61">
        <f t="shared" si="8"/>
        <v>0</v>
      </c>
      <c r="BO23" s="61">
        <f t="shared" si="9"/>
        <v>0</v>
      </c>
      <c r="BQ23" s="61" t="str">
        <f t="shared" si="10"/>
        <v/>
      </c>
      <c r="BR23" s="70">
        <f>SUMIF('CFandPL-EUR'!I4:I378,BC23,'CFandPL-EUR'!M4:M378)</f>
        <v>-298148.61899739597</v>
      </c>
      <c r="BS23" s="61">
        <f t="shared" si="11"/>
        <v>0</v>
      </c>
      <c r="BT23" s="61">
        <f t="shared" si="12"/>
        <v>-169082.00570410851</v>
      </c>
      <c r="BU23" s="71">
        <f t="shared" si="13"/>
        <v>-169082.00570410851</v>
      </c>
      <c r="BV23" s="56">
        <f t="shared" si="1"/>
        <v>3.9968028886505635E-15</v>
      </c>
      <c r="BW23" s="56">
        <f t="shared" si="14"/>
        <v>-2.886579864025407E-15</v>
      </c>
    </row>
    <row r="24" spans="1:75" x14ac:dyDescent="0.25">
      <c r="A24" s="54" t="s">
        <v>141</v>
      </c>
      <c r="B24" s="54"/>
      <c r="C24" s="54" t="s">
        <v>142</v>
      </c>
      <c r="D24" s="54"/>
      <c r="E24" s="54" t="s">
        <v>143</v>
      </c>
      <c r="F24" s="54" t="s">
        <v>144</v>
      </c>
      <c r="G24" s="54" t="s">
        <v>145</v>
      </c>
      <c r="H24" s="54" t="s">
        <v>146</v>
      </c>
      <c r="I24" s="54" t="s">
        <v>66</v>
      </c>
      <c r="J24" s="54" t="s">
        <v>147</v>
      </c>
      <c r="K24" s="54" t="s">
        <v>59</v>
      </c>
      <c r="L24" s="54" t="s">
        <v>148</v>
      </c>
      <c r="M24" s="54" t="s">
        <v>68</v>
      </c>
      <c r="N24" s="54" t="s">
        <v>32</v>
      </c>
      <c r="O24" s="54"/>
      <c r="P24" s="54"/>
      <c r="Q24" s="54"/>
      <c r="R24" s="55">
        <v>40987</v>
      </c>
      <c r="S24" s="55">
        <v>40987</v>
      </c>
      <c r="T24" s="54" t="s">
        <v>149</v>
      </c>
      <c r="U24" s="54">
        <v>88682.984464163193</v>
      </c>
      <c r="V24" s="54">
        <v>-28182.680778247101</v>
      </c>
      <c r="W24" s="54">
        <v>0</v>
      </c>
      <c r="X24" s="54">
        <v>-28182.680778247101</v>
      </c>
      <c r="Y24" s="54">
        <v>1255157.8881497299</v>
      </c>
      <c r="Z24" s="54">
        <v>0</v>
      </c>
      <c r="AA24" s="54">
        <v>-28182.680778247101</v>
      </c>
      <c r="AB24" s="54">
        <v>0</v>
      </c>
      <c r="AC24" s="54">
        <v>-28182.680778247101</v>
      </c>
      <c r="AD24" s="54">
        <v>0</v>
      </c>
      <c r="AE24" s="54">
        <v>0</v>
      </c>
      <c r="AF24" s="54">
        <v>0</v>
      </c>
      <c r="AG24" s="54">
        <v>1250000</v>
      </c>
      <c r="AH24" s="54">
        <v>0</v>
      </c>
      <c r="AI24" s="54">
        <v>0</v>
      </c>
      <c r="AJ24" s="54">
        <v>0</v>
      </c>
      <c r="AK24" s="54">
        <v>0</v>
      </c>
      <c r="AL24" s="54">
        <v>1250000</v>
      </c>
      <c r="AM24" s="54"/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1.0942519186494399</v>
      </c>
      <c r="AU24" s="54">
        <v>-1367814.8983118001</v>
      </c>
      <c r="AV24" s="54">
        <v>1.00412631051978</v>
      </c>
      <c r="AW24" s="54">
        <v>0</v>
      </c>
      <c r="AX24" s="54">
        <v>0</v>
      </c>
      <c r="AY24" s="45" t="str">
        <f t="shared" si="2"/>
        <v>EURGBP 19-Mar-12</v>
      </c>
      <c r="AZ24" s="60">
        <v>40854</v>
      </c>
      <c r="BA24" s="60">
        <f t="shared" si="3"/>
        <v>40987</v>
      </c>
      <c r="BB24" s="60">
        <f t="shared" si="4"/>
        <v>40989</v>
      </c>
      <c r="BC24" s="60" t="s">
        <v>35</v>
      </c>
      <c r="BD24" s="69">
        <v>0.93930000000000002</v>
      </c>
      <c r="BE24" s="61">
        <v>76125.000000000087</v>
      </c>
      <c r="BF24" s="61" t="str">
        <f t="shared" si="5"/>
        <v>EUR</v>
      </c>
      <c r="BG24" s="61" t="str">
        <f t="shared" si="6"/>
        <v>GBP</v>
      </c>
      <c r="BH24" s="61">
        <f>VLOOKUP(AZ24&amp;BG24,SpotExchange!$A$3:$D$93,4,FALSE)</f>
        <v>1.1649653131581352</v>
      </c>
      <c r="BI24" s="61">
        <f t="shared" si="0"/>
        <v>88682.98446416315</v>
      </c>
      <c r="BJ24" s="61" t="str">
        <f>IF($C$6&gt;=BB24,IF(BF24=$C$7,1,VLOOKUP(BB24&amp;BF24,SpotExchange!$A$3:$D$93,4,FALSE)),"")</f>
        <v/>
      </c>
      <c r="BK24" s="61" t="str">
        <f>IF($C$6&gt;=BB24,VLOOKUP(BB24&amp;BG24,SpotExchange!$A$3:$D$93,4,FALSE),"")</f>
        <v/>
      </c>
      <c r="BL24" s="61">
        <f>VLOOKUP(MIN($C$6,BA24)&amp;AY24,Settlement!$B$15:$E$261,4,FALSE)</f>
        <v>0.85909999999999997</v>
      </c>
      <c r="BM24" s="61">
        <f t="shared" si="7"/>
        <v>-100250.00000000006</v>
      </c>
      <c r="BN24" s="61">
        <f t="shared" si="8"/>
        <v>0</v>
      </c>
      <c r="BO24" s="61">
        <f t="shared" si="9"/>
        <v>0</v>
      </c>
      <c r="BQ24" s="61" t="str">
        <f t="shared" si="10"/>
        <v/>
      </c>
      <c r="BR24" s="70">
        <f>SUMIF('CFandPL-EUR'!I5:I379,BC24,'CFandPL-EUR'!M5:M379)</f>
        <v>-116865.66524241095</v>
      </c>
      <c r="BS24" s="61">
        <f t="shared" si="11"/>
        <v>0</v>
      </c>
      <c r="BT24" s="61">
        <f t="shared" si="12"/>
        <v>-28182.680778247799</v>
      </c>
      <c r="BU24" s="71">
        <f t="shared" si="13"/>
        <v>-28182.680778247799</v>
      </c>
      <c r="BV24" s="56">
        <f t="shared" si="1"/>
        <v>0</v>
      </c>
      <c r="BW24" s="56">
        <f t="shared" si="14"/>
        <v>-2.4757973449140991E-14</v>
      </c>
    </row>
    <row r="25" spans="1:75" x14ac:dyDescent="0.25">
      <c r="A25" s="54" t="s">
        <v>141</v>
      </c>
      <c r="B25" s="54"/>
      <c r="C25" s="54" t="s">
        <v>142</v>
      </c>
      <c r="D25" s="54"/>
      <c r="E25" s="54" t="s">
        <v>143</v>
      </c>
      <c r="F25" s="54" t="s">
        <v>144</v>
      </c>
      <c r="G25" s="54" t="s">
        <v>145</v>
      </c>
      <c r="H25" s="54" t="s">
        <v>146</v>
      </c>
      <c r="I25" s="54" t="s">
        <v>70</v>
      </c>
      <c r="J25" s="54" t="s">
        <v>147</v>
      </c>
      <c r="K25" s="54" t="s">
        <v>59</v>
      </c>
      <c r="L25" s="54" t="s">
        <v>148</v>
      </c>
      <c r="M25" s="54" t="s">
        <v>68</v>
      </c>
      <c r="N25" s="54" t="s">
        <v>25</v>
      </c>
      <c r="O25" s="54"/>
      <c r="P25" s="54"/>
      <c r="Q25" s="54"/>
      <c r="R25" s="55">
        <v>40987</v>
      </c>
      <c r="S25" s="55">
        <v>40987</v>
      </c>
      <c r="T25" s="54" t="s">
        <v>149</v>
      </c>
      <c r="U25" s="54">
        <v>12227.7710092002</v>
      </c>
      <c r="V25" s="54">
        <v>12227.7710092002</v>
      </c>
      <c r="W25" s="54">
        <v>0</v>
      </c>
      <c r="X25" s="54">
        <v>12227.7710092002</v>
      </c>
      <c r="Y25" s="54">
        <v>0</v>
      </c>
      <c r="Z25" s="54">
        <v>0</v>
      </c>
      <c r="AA25" s="54">
        <v>12227.7710092002</v>
      </c>
      <c r="AB25" s="54">
        <v>0</v>
      </c>
      <c r="AC25" s="54">
        <v>12227.7710092002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/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1.0052442117751399</v>
      </c>
      <c r="AW25" s="54">
        <v>0</v>
      </c>
      <c r="AX25" s="54">
        <v>0</v>
      </c>
      <c r="AY25" s="45" t="str">
        <f t="shared" si="2"/>
        <v>EURUSD 19-Mar-12</v>
      </c>
      <c r="AZ25" s="60">
        <v>40827</v>
      </c>
      <c r="BA25" s="60">
        <f t="shared" si="3"/>
        <v>40987</v>
      </c>
      <c r="BB25" s="60">
        <f t="shared" si="4"/>
        <v>40989</v>
      </c>
      <c r="BC25" s="60" t="s">
        <v>27</v>
      </c>
      <c r="BD25" s="69">
        <v>1.4577</v>
      </c>
      <c r="BE25" s="61">
        <v>16625.000000000113</v>
      </c>
      <c r="BF25" s="61" t="str">
        <f t="shared" si="5"/>
        <v>EUR</v>
      </c>
      <c r="BG25" s="61" t="str">
        <f t="shared" si="6"/>
        <v>USD</v>
      </c>
      <c r="BH25" s="61">
        <f>VLOOKUP(AZ25&amp;BG25,SpotExchange!$A$3:$D$93,4,FALSE)</f>
        <v>0.73550502310978105</v>
      </c>
      <c r="BI25" s="61">
        <f t="shared" si="0"/>
        <v>12227.771009200193</v>
      </c>
      <c r="BJ25" s="61" t="str">
        <f>IF($C$6&gt;=BB25,IF(BF25=$C$7,1,VLOOKUP(BB25&amp;BF25,SpotExchange!$A$3:$D$93,4,FALSE)),"")</f>
        <v/>
      </c>
      <c r="BK25" s="61" t="str">
        <f>IF($C$6&gt;=BB25,VLOOKUP(BB25&amp;BG25,SpotExchange!$A$3:$D$93,4,FALSE),"")</f>
        <v/>
      </c>
      <c r="BL25" s="61">
        <f>VLOOKUP(MIN($C$6,BA25)&amp;AY25,Settlement!$B$15:$E$261,4,FALSE)</f>
        <v>1.3664000000000001</v>
      </c>
      <c r="BM25" s="61">
        <f t="shared" si="7"/>
        <v>0</v>
      </c>
      <c r="BN25" s="61">
        <f t="shared" si="8"/>
        <v>0</v>
      </c>
      <c r="BO25" s="61">
        <f t="shared" si="9"/>
        <v>0</v>
      </c>
      <c r="BQ25" s="61" t="str">
        <f t="shared" si="10"/>
        <v/>
      </c>
      <c r="BR25" s="70"/>
      <c r="BS25" s="61">
        <f t="shared" si="11"/>
        <v>0</v>
      </c>
      <c r="BT25" s="61">
        <f t="shared" si="12"/>
        <v>12227.771009200193</v>
      </c>
      <c r="BU25" s="71">
        <f t="shared" si="13"/>
        <v>12227.771009200193</v>
      </c>
      <c r="BV25" s="56">
        <f t="shared" si="1"/>
        <v>0</v>
      </c>
      <c r="BW25" s="56">
        <f t="shared" si="14"/>
        <v>0</v>
      </c>
    </row>
    <row r="26" spans="1:75" x14ac:dyDescent="0.25">
      <c r="A26" s="54" t="s">
        <v>141</v>
      </c>
      <c r="B26" s="54"/>
      <c r="C26" s="54" t="s">
        <v>142</v>
      </c>
      <c r="D26" s="54"/>
      <c r="E26" s="54" t="s">
        <v>143</v>
      </c>
      <c r="F26" s="54" t="s">
        <v>144</v>
      </c>
      <c r="G26" s="54"/>
      <c r="H26" s="54" t="s">
        <v>146</v>
      </c>
      <c r="I26" s="54" t="s">
        <v>71</v>
      </c>
      <c r="J26" s="54" t="s">
        <v>147</v>
      </c>
      <c r="K26" s="54" t="s">
        <v>59</v>
      </c>
      <c r="L26" s="54" t="s">
        <v>148</v>
      </c>
      <c r="M26" s="54" t="s">
        <v>68</v>
      </c>
      <c r="N26" s="54" t="s">
        <v>7</v>
      </c>
      <c r="O26" s="54"/>
      <c r="P26" s="54"/>
      <c r="Q26" s="54"/>
      <c r="R26" s="55">
        <v>40833</v>
      </c>
      <c r="S26" s="55">
        <v>40833</v>
      </c>
      <c r="T26" s="54" t="s">
        <v>150</v>
      </c>
      <c r="U26" s="54">
        <v>129260.50690176099</v>
      </c>
      <c r="V26" s="54">
        <v>-180939.00282787101</v>
      </c>
      <c r="W26" s="54">
        <v>0</v>
      </c>
      <c r="X26" s="54">
        <v>-180939.00282787101</v>
      </c>
      <c r="Y26" s="54">
        <v>0</v>
      </c>
      <c r="Z26" s="54">
        <v>0</v>
      </c>
      <c r="AA26" s="54">
        <v>-180939.00282787101</v>
      </c>
      <c r="AB26" s="54">
        <v>0</v>
      </c>
      <c r="AC26" s="54">
        <v>-180939.00282787101</v>
      </c>
      <c r="AD26" s="54">
        <v>0</v>
      </c>
      <c r="AE26" s="54">
        <v>0</v>
      </c>
      <c r="AF26" s="54">
        <v>0</v>
      </c>
      <c r="AG26" s="54">
        <v>1000000</v>
      </c>
      <c r="AH26" s="54">
        <v>0</v>
      </c>
      <c r="AI26" s="54">
        <v>0</v>
      </c>
      <c r="AJ26" s="54">
        <v>0</v>
      </c>
      <c r="AK26" s="54">
        <v>0</v>
      </c>
      <c r="AL26" s="54">
        <v>1000000</v>
      </c>
      <c r="AM26" s="54"/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1.03408405521409</v>
      </c>
      <c r="AU26" s="54">
        <v>-1034084.05521409</v>
      </c>
      <c r="AV26" s="54">
        <v>0</v>
      </c>
      <c r="AW26" s="54">
        <v>0</v>
      </c>
      <c r="AX26" s="54">
        <v>0</v>
      </c>
      <c r="AY26" s="45" t="str">
        <f t="shared" si="2"/>
        <v>USDNOK 17-Oct-11</v>
      </c>
      <c r="AZ26" s="60">
        <v>40833</v>
      </c>
      <c r="BA26" s="60">
        <f t="shared" si="3"/>
        <v>40833</v>
      </c>
      <c r="BB26" s="60">
        <f t="shared" si="4"/>
        <v>40835</v>
      </c>
      <c r="BC26" s="60" t="s">
        <v>10</v>
      </c>
      <c r="BD26" s="69">
        <v>8</v>
      </c>
      <c r="BE26" s="61">
        <v>1000000</v>
      </c>
      <c r="BF26" s="61" t="str">
        <f t="shared" si="5"/>
        <v>USD</v>
      </c>
      <c r="BG26" s="61" t="str">
        <f t="shared" si="6"/>
        <v>NOK</v>
      </c>
      <c r="BH26" s="61">
        <f>VLOOKUP(AZ26&amp;BG26,SpotExchange!$A$3:$D$93,4,FALSE)</f>
        <v>0.12926050690176114</v>
      </c>
      <c r="BI26" s="61">
        <f t="shared" si="0"/>
        <v>129260.50690176114</v>
      </c>
      <c r="BJ26" s="61">
        <f>IF($C$6&gt;=BB26,IF(BF26=$C$7,1,VLOOKUP(BB26&amp;BF26,SpotExchange!$A$3:$D$93,4,FALSE)),"")</f>
        <v>0.72408675049225013</v>
      </c>
      <c r="BK26" s="61">
        <f>IF($C$6&gt;=BB26,VLOOKUP(BB26&amp;BG26,SpotExchange!$A$3:$D$93,4,FALSE),"")</f>
        <v>0.12929654736300228</v>
      </c>
      <c r="BL26" s="61">
        <f>VLOOKUP(MIN($C$6,BA26)&amp;AY26,Settlement!$B$15:$E$261,4,FALSE)</f>
        <v>5.6105</v>
      </c>
      <c r="BM26" s="61">
        <f t="shared" si="7"/>
        <v>-2389500</v>
      </c>
      <c r="BN26" s="61">
        <f t="shared" si="8"/>
        <v>1000000</v>
      </c>
      <c r="BO26" s="61">
        <f t="shared" si="9"/>
        <v>-5610500</v>
      </c>
      <c r="BP26">
        <f>BN26*BJ26</f>
        <v>724086.75049225008</v>
      </c>
      <c r="BQ26" s="61">
        <f t="shared" si="10"/>
        <v>-725418.27898012428</v>
      </c>
      <c r="BR26" s="70">
        <f>SUMIF('CFandPL-EUR'!I7:I381,BC26,'CFandPL-EUR'!M7:M381)-BS26</f>
        <v>-308867.98124175781</v>
      </c>
      <c r="BS26" s="61">
        <f t="shared" si="11"/>
        <v>-1331.528487874195</v>
      </c>
      <c r="BT26" s="61">
        <f t="shared" si="12"/>
        <v>-180939.00282787086</v>
      </c>
      <c r="BU26" s="71">
        <f t="shared" si="13"/>
        <v>-180939.00282787086</v>
      </c>
      <c r="BV26" s="56">
        <f t="shared" si="1"/>
        <v>-1.1102230246251565E-15</v>
      </c>
      <c r="BW26" s="56">
        <f t="shared" si="14"/>
        <v>0</v>
      </c>
    </row>
    <row r="27" spans="1:75" x14ac:dyDescent="0.25">
      <c r="A27" s="54" t="s">
        <v>141</v>
      </c>
      <c r="B27" s="54"/>
      <c r="C27" s="54" t="s">
        <v>142</v>
      </c>
      <c r="D27" s="54"/>
      <c r="E27" s="54" t="s">
        <v>143</v>
      </c>
      <c r="F27" s="54" t="s">
        <v>144</v>
      </c>
      <c r="G27" s="54"/>
      <c r="H27" s="54" t="s">
        <v>146</v>
      </c>
      <c r="I27" s="54" t="s">
        <v>66</v>
      </c>
      <c r="J27" s="54" t="s">
        <v>147</v>
      </c>
      <c r="K27" s="54" t="s">
        <v>59</v>
      </c>
      <c r="L27" s="54" t="s">
        <v>148</v>
      </c>
      <c r="M27" s="54" t="s">
        <v>68</v>
      </c>
      <c r="N27" s="54" t="s">
        <v>11</v>
      </c>
      <c r="O27" s="54"/>
      <c r="P27" s="54"/>
      <c r="Q27" s="54"/>
      <c r="R27" s="55">
        <v>40833</v>
      </c>
      <c r="S27" s="55">
        <v>40833</v>
      </c>
      <c r="T27" s="54" t="s">
        <v>150</v>
      </c>
      <c r="U27" s="54">
        <v>87149.397042906799</v>
      </c>
      <c r="V27" s="54">
        <v>87149.397042906799</v>
      </c>
      <c r="W27" s="54">
        <v>0</v>
      </c>
      <c r="X27" s="54">
        <v>87149.397042906799</v>
      </c>
      <c r="Y27" s="54">
        <v>0</v>
      </c>
      <c r="Z27" s="54">
        <v>0</v>
      </c>
      <c r="AA27" s="54">
        <v>87149.397042906799</v>
      </c>
      <c r="AB27" s="54">
        <v>0</v>
      </c>
      <c r="AC27" s="54">
        <v>87149.397042906799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/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45" t="str">
        <f t="shared" si="2"/>
        <v>EURGBP 17-Oct-11</v>
      </c>
      <c r="AZ27" s="60">
        <v>40833</v>
      </c>
      <c r="BA27" s="60">
        <f t="shared" si="3"/>
        <v>40833</v>
      </c>
      <c r="BB27" s="60">
        <f t="shared" si="4"/>
        <v>40835</v>
      </c>
      <c r="BC27" s="60" t="s">
        <v>13</v>
      </c>
      <c r="BD27" s="69">
        <v>0.92320000000000002</v>
      </c>
      <c r="BE27" s="61">
        <v>76125.000000000087</v>
      </c>
      <c r="BF27" s="61" t="str">
        <f t="shared" si="5"/>
        <v>EUR</v>
      </c>
      <c r="BG27" s="61" t="str">
        <f t="shared" si="6"/>
        <v>GBP</v>
      </c>
      <c r="BH27" s="61">
        <f>VLOOKUP(AZ27&amp;BG27,SpotExchange!$A$3:$D$93,4,FALSE)</f>
        <v>1.1448196655882659</v>
      </c>
      <c r="BI27" s="61">
        <f t="shared" si="0"/>
        <v>87149.397042906843</v>
      </c>
      <c r="BJ27" s="61">
        <f>IF($C$6&gt;=BB27,IF(BF27=$C$7,1,VLOOKUP(BB27&amp;BF27,SpotExchange!$A$3:$D$93,4,FALSE)),"")</f>
        <v>1</v>
      </c>
      <c r="BK27" s="61">
        <f>IF($C$6&gt;=BB27,VLOOKUP(BB27&amp;BG27,SpotExchange!$A$3:$D$93,4,FALSE),"")</f>
        <v>1.1463017066682366</v>
      </c>
      <c r="BL27" s="61">
        <f>VLOOKUP(MIN($C$6,BA27)&amp;AY27,Settlement!$B$15:$E$261,4,FALSE)</f>
        <v>0.87350000000000005</v>
      </c>
      <c r="BM27" s="61">
        <f t="shared" si="7"/>
        <v>0</v>
      </c>
      <c r="BN27" s="61">
        <f t="shared" si="8"/>
        <v>0</v>
      </c>
      <c r="BO27" s="61">
        <f t="shared" si="9"/>
        <v>0</v>
      </c>
      <c r="BP27" s="61">
        <f t="shared" ref="BP27:BP28" si="15">BN27*BJ27</f>
        <v>0</v>
      </c>
      <c r="BQ27" s="61">
        <f t="shared" si="10"/>
        <v>0</v>
      </c>
      <c r="BR27" s="70"/>
      <c r="BS27" s="61">
        <f t="shared" si="11"/>
        <v>0</v>
      </c>
      <c r="BT27" s="61">
        <f t="shared" si="12"/>
        <v>87149.397042906843</v>
      </c>
      <c r="BU27" s="71">
        <f t="shared" si="13"/>
        <v>87149.397042906843</v>
      </c>
      <c r="BV27" s="56">
        <f t="shared" si="1"/>
        <v>0</v>
      </c>
      <c r="BW27" s="56">
        <f t="shared" si="14"/>
        <v>0</v>
      </c>
    </row>
    <row r="28" spans="1:75" x14ac:dyDescent="0.25">
      <c r="A28" s="54" t="s">
        <v>141</v>
      </c>
      <c r="B28" s="54"/>
      <c r="C28" s="54" t="s">
        <v>142</v>
      </c>
      <c r="D28" s="54"/>
      <c r="E28" s="54" t="s">
        <v>143</v>
      </c>
      <c r="F28" s="54" t="s">
        <v>144</v>
      </c>
      <c r="G28" s="54"/>
      <c r="H28" s="54" t="s">
        <v>146</v>
      </c>
      <c r="I28" s="54" t="s">
        <v>70</v>
      </c>
      <c r="J28" s="54" t="s">
        <v>147</v>
      </c>
      <c r="K28" s="54" t="s">
        <v>59</v>
      </c>
      <c r="L28" s="54" t="s">
        <v>148</v>
      </c>
      <c r="M28" s="54" t="s">
        <v>68</v>
      </c>
      <c r="N28" s="54" t="s">
        <v>3</v>
      </c>
      <c r="O28" s="54"/>
      <c r="P28" s="54"/>
      <c r="Q28" s="54"/>
      <c r="R28" s="55">
        <v>40833</v>
      </c>
      <c r="S28" s="55">
        <v>40833</v>
      </c>
      <c r="T28" s="54" t="s">
        <v>150</v>
      </c>
      <c r="U28" s="54">
        <v>12056.6681681963</v>
      </c>
      <c r="V28" s="54">
        <v>-17906.7345565654</v>
      </c>
      <c r="W28" s="54">
        <v>0</v>
      </c>
      <c r="X28" s="54">
        <v>-17906.7345565654</v>
      </c>
      <c r="Y28" s="54">
        <v>0</v>
      </c>
      <c r="Z28" s="54">
        <v>0</v>
      </c>
      <c r="AA28" s="54">
        <v>-17906.7345565654</v>
      </c>
      <c r="AB28" s="54">
        <v>0</v>
      </c>
      <c r="AC28" s="54">
        <v>-17906.7345565654</v>
      </c>
      <c r="AD28" s="54">
        <v>0</v>
      </c>
      <c r="AE28" s="54">
        <v>0</v>
      </c>
      <c r="AF28" s="54">
        <v>0</v>
      </c>
      <c r="AG28" s="54">
        <v>1250000</v>
      </c>
      <c r="AH28" s="54">
        <v>0</v>
      </c>
      <c r="AI28" s="54">
        <v>0</v>
      </c>
      <c r="AJ28" s="54">
        <v>0</v>
      </c>
      <c r="AK28" s="54">
        <v>0</v>
      </c>
      <c r="AL28" s="54">
        <v>1250000</v>
      </c>
      <c r="AM28" s="54"/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1.02552387709151</v>
      </c>
      <c r="AU28" s="54">
        <v>-1281904.8463643901</v>
      </c>
      <c r="AV28" s="54">
        <v>0</v>
      </c>
      <c r="AW28" s="54">
        <v>0</v>
      </c>
      <c r="AX28" s="54">
        <v>0</v>
      </c>
      <c r="AY28" s="45" t="str">
        <f t="shared" si="2"/>
        <v>EURUSD 17-Oct-11</v>
      </c>
      <c r="AZ28" s="60">
        <v>40833</v>
      </c>
      <c r="BA28" s="60">
        <f t="shared" si="3"/>
        <v>40833</v>
      </c>
      <c r="BB28" s="60">
        <f t="shared" si="4"/>
        <v>40835</v>
      </c>
      <c r="BC28" s="60" t="s">
        <v>6</v>
      </c>
      <c r="BD28" s="69">
        <v>1.4140999999999999</v>
      </c>
      <c r="BE28" s="61">
        <v>16625.000000000113</v>
      </c>
      <c r="BF28" s="61" t="str">
        <f t="shared" si="5"/>
        <v>EUR</v>
      </c>
      <c r="BG28" s="61" t="str">
        <f t="shared" si="6"/>
        <v>USD</v>
      </c>
      <c r="BH28" s="61">
        <f>VLOOKUP(AZ28&amp;BG28,SpotExchange!$A$3:$D$93,4,FALSE)</f>
        <v>0.72521312289902373</v>
      </c>
      <c r="BI28" s="61">
        <f t="shared" si="0"/>
        <v>12056.668168196351</v>
      </c>
      <c r="BJ28" s="61">
        <f>IF($C$6&gt;=BB28,IF(BF28=$C$7,1,VLOOKUP(BB28&amp;BF28,SpotExchange!$A$3:$D$93,4,FALSE)),"")</f>
        <v>1</v>
      </c>
      <c r="BK28" s="61">
        <f>IF($C$6&gt;=BB28,VLOOKUP(BB28&amp;BG28,SpotExchange!$A$3:$D$93,4,FALSE),"")</f>
        <v>0.72408675049225013</v>
      </c>
      <c r="BL28" s="61">
        <f>VLOOKUP(MIN($C$6,BA28)&amp;AY28,Settlement!$B$15:$E$261,4,FALSE)</f>
        <v>1.3789</v>
      </c>
      <c r="BM28" s="61">
        <f t="shared" si="7"/>
        <v>-43999.999999999869</v>
      </c>
      <c r="BN28" s="61">
        <f t="shared" si="8"/>
        <v>1250000</v>
      </c>
      <c r="BO28" s="61">
        <f t="shared" si="9"/>
        <v>-1723625</v>
      </c>
      <c r="BP28" s="61">
        <f t="shared" si="15"/>
        <v>1250000</v>
      </c>
      <c r="BQ28" s="61">
        <f t="shared" si="10"/>
        <v>-1248054.0253172047</v>
      </c>
      <c r="BR28" s="70">
        <f>SUMIF('CFandPL-EUR'!I9:I383,BC28,'CFandPL-EUR'!M9:M383)-BS28</f>
        <v>-31909.377407557036</v>
      </c>
      <c r="BS28" s="61">
        <f t="shared" si="11"/>
        <v>1945.9746827953495</v>
      </c>
      <c r="BT28" s="61">
        <f t="shared" si="12"/>
        <v>-17906.734556565338</v>
      </c>
      <c r="BU28" s="71">
        <f t="shared" si="13"/>
        <v>-17906.734556565338</v>
      </c>
      <c r="BV28" s="56">
        <f t="shared" si="1"/>
        <v>-4.2188474935755949E-15</v>
      </c>
      <c r="BW28" s="56">
        <f t="shared" si="14"/>
        <v>3.5527136788005009E-15</v>
      </c>
    </row>
    <row r="31" spans="1:75" x14ac:dyDescent="0.25">
      <c r="M31">
        <v>1</v>
      </c>
      <c r="N31" t="str">
        <f>"when i.InstrumentName='"&amp;N20&amp;"' THEN '"&amp;M31&amp;"'"</f>
        <v>when i.InstrumentName='NOKUSD 14-Nov-11' THEN '1'</v>
      </c>
    </row>
    <row r="32" spans="1:75" x14ac:dyDescent="0.25">
      <c r="M32" s="57">
        <v>2</v>
      </c>
      <c r="N32" s="57" t="str">
        <f t="shared" ref="N32:N39" si="16">"when i.InstrumentName='"&amp;N21&amp;"' THEN '"&amp;M32&amp;"'"</f>
        <v>when i.InstrumentName='GBPEUR 14-Nov-11' THEN '2'</v>
      </c>
    </row>
    <row r="33" spans="13:14" x14ac:dyDescent="0.25">
      <c r="M33" s="57">
        <v>3</v>
      </c>
      <c r="N33" s="57" t="str">
        <f t="shared" si="16"/>
        <v>when i.InstrumentName='USDEUR 14-Nov-11' THEN '3'</v>
      </c>
    </row>
    <row r="34" spans="13:14" x14ac:dyDescent="0.25">
      <c r="M34" s="57">
        <v>4</v>
      </c>
      <c r="N34" s="57" t="str">
        <f t="shared" si="16"/>
        <v>when i.InstrumentName='NOKUSD 19-Mar-12' THEN '4'</v>
      </c>
    </row>
    <row r="35" spans="13:14" x14ac:dyDescent="0.25">
      <c r="M35" s="57">
        <v>5</v>
      </c>
      <c r="N35" s="57" t="str">
        <f t="shared" si="16"/>
        <v>when i.InstrumentName='GBPEUR 19-Mar-12' THEN '5'</v>
      </c>
    </row>
    <row r="36" spans="13:14" x14ac:dyDescent="0.25">
      <c r="M36" s="57">
        <v>6</v>
      </c>
      <c r="N36" s="57" t="str">
        <f t="shared" si="16"/>
        <v>when i.InstrumentName='USDEUR 19-Mar-12' THEN '6'</v>
      </c>
    </row>
    <row r="37" spans="13:14" x14ac:dyDescent="0.25">
      <c r="M37" s="57">
        <v>7</v>
      </c>
      <c r="N37" s="57" t="str">
        <f t="shared" si="16"/>
        <v>when i.InstrumentName='NOKUSD 17-Oct-11' THEN '7'</v>
      </c>
    </row>
    <row r="38" spans="13:14" x14ac:dyDescent="0.25">
      <c r="M38" s="57">
        <v>8</v>
      </c>
      <c r="N38" s="57" t="str">
        <f t="shared" si="16"/>
        <v>when i.InstrumentName='GBPEUR 17-Oct-11' THEN '8'</v>
      </c>
    </row>
    <row r="39" spans="13:14" x14ac:dyDescent="0.25">
      <c r="M39" s="57">
        <v>9</v>
      </c>
      <c r="N39" s="57" t="str">
        <f t="shared" si="16"/>
        <v>when i.InstrumentName='USDEUR 17-Oct-11' THEN '9'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CFandPL-NOK</vt:lpstr>
      <vt:lpstr>CFandPL-EUR</vt:lpstr>
      <vt:lpstr>SpotExchange</vt:lpstr>
      <vt:lpstr>CFandPL-Settl</vt:lpstr>
      <vt:lpstr>SettlementPivot</vt:lpstr>
      <vt:lpstr>Settlement</vt:lpstr>
      <vt:lpstr>PosMon-EUR</vt:lpstr>
      <vt:lpstr>Settlement 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2015-09-18T10:22:22Z</dcterms:created>
  <dcterms:modified xsi:type="dcterms:W3CDTF">2015-09-29T07:19:34Z</dcterms:modified>
</cp:coreProperties>
</file>