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nósticos - Instalación de p" sheetId="1" r:id="rId4"/>
    <sheet state="visible" name="Reparación iPhone" sheetId="2" r:id="rId5"/>
    <sheet state="visible" name="Rep. iPad - Apple Watch" sheetId="3" r:id="rId6"/>
    <sheet state="visible" name="Rep. Lighting - Cables - iPod" sheetId="4" r:id="rId7"/>
    <sheet state="hidden" name="Copia de Rep. iPad - Apple Watc" sheetId="5" r:id="rId8"/>
  </sheets>
  <definedNames>
    <definedName name="EFECTIVO">#REF!</definedName>
  </definedNames>
  <calcPr/>
</workbook>
</file>

<file path=xl/sharedStrings.xml><?xml version="1.0" encoding="utf-8"?>
<sst xmlns="http://schemas.openxmlformats.org/spreadsheetml/2006/main" count="728" uniqueCount="208">
  <si>
    <t>% CUOTAS</t>
  </si>
  <si>
    <t>MODELOS</t>
  </si>
  <si>
    <t>DIAGNOSTICO</t>
  </si>
  <si>
    <t>USD</t>
  </si>
  <si>
    <t>EFECTIVO</t>
  </si>
  <si>
    <t xml:space="preserve">LISTA </t>
  </si>
  <si>
    <t>TOT. 3 CUOTAS</t>
  </si>
  <si>
    <t>3 CUOTAS</t>
  </si>
  <si>
    <t>TOT. 6 CUOTAS</t>
  </si>
  <si>
    <t>6 CUOTAS</t>
  </si>
  <si>
    <t>TOT. 12 CUOTAS</t>
  </si>
  <si>
    <t>12 CUOTAS</t>
  </si>
  <si>
    <t>Android - gama alta</t>
  </si>
  <si>
    <t xml:space="preserve">Android - gama baja </t>
  </si>
  <si>
    <t>iPhone 5 a 7 Plus/ Apple Watch hasta serie 4</t>
  </si>
  <si>
    <t>iPhone 8 a Xs Max/ Apple Watch serie 5 en adelante</t>
  </si>
  <si>
    <t>iPhone linea 11</t>
  </si>
  <si>
    <t>iPhone linea 12</t>
  </si>
  <si>
    <t>iPad 1/2/3 (comun y mini)</t>
  </si>
  <si>
    <t>iPad Pro (2015 a 2017) y AIR</t>
  </si>
  <si>
    <t>iPad 4/5/6/7/8 (comun y mini)</t>
  </si>
  <si>
    <t>iPad Pro (2017 en adelante) y Air (2020 en adeante)</t>
  </si>
  <si>
    <t>Apple Watch Series 1 - 2</t>
  </si>
  <si>
    <t>Apple Watch Series 3 - 4</t>
  </si>
  <si>
    <t>Apple Watch Series 5 - 6 - 7 - SE</t>
  </si>
  <si>
    <t>iMac/MacBook hasta 2011</t>
  </si>
  <si>
    <t>iMac/MacBook hasta 2015</t>
  </si>
  <si>
    <t>iMac/MacBook Pro 2016 a 2017</t>
  </si>
  <si>
    <t>Macbook Air hasta 2018</t>
  </si>
  <si>
    <t>iMac/MacBook Pro 2018 a 2021</t>
  </si>
  <si>
    <t>MacBook Air hasta 2021</t>
  </si>
  <si>
    <t>iMac sellado de pantalla (A parte del diagnostico)</t>
  </si>
  <si>
    <t>PRESUPUESTOS FORMALES</t>
  </si>
  <si>
    <t>SI SE QUEJAN DE LA LIMPIEZA LLAMAR A FELI</t>
  </si>
  <si>
    <t>LIMPIEZA</t>
  </si>
  <si>
    <t>%25 OFF en limpieza si hace otra cosa</t>
  </si>
  <si>
    <t xml:space="preserve"> Android - gama baja </t>
  </si>
  <si>
    <t xml:space="preserve"> iPhone 5 a 6s Plus</t>
  </si>
  <si>
    <t xml:space="preserve"> iPhone 7 a 8</t>
  </si>
  <si>
    <t xml:space="preserve"> iPhone X a 11</t>
  </si>
  <si>
    <t xml:space="preserve"> iPhone 11 Pro a 12 Pro Max</t>
  </si>
  <si>
    <t>REPARACIONES PC</t>
  </si>
  <si>
    <t xml:space="preserve">Garantía extendida </t>
  </si>
  <si>
    <t>MacBook antes del 2011</t>
  </si>
  <si>
    <t>Sistema y Back Up</t>
  </si>
  <si>
    <t>BackUp</t>
  </si>
  <si>
    <t>Instalación de programas (x1u)</t>
  </si>
  <si>
    <t>Instalación de paquete Office</t>
  </si>
  <si>
    <t>Limpieza (no mojada)</t>
  </si>
  <si>
    <t>Formateo completo (sistema-back up- limpieza)</t>
  </si>
  <si>
    <t>MacBook del 2011 al 2014/iMAC Antes 2011</t>
  </si>
  <si>
    <t>MacBook del 2015 al 2016/iMac 2011 a 2014</t>
  </si>
  <si>
    <t>MacBook del 2017 y 2018/iMac 2015 a 2016</t>
  </si>
  <si>
    <t>MacBook del 2019/iMac 2017 a 2018</t>
  </si>
  <si>
    <t>MacBook del 2020/iMac 2019</t>
  </si>
  <si>
    <t>Limpieza (mojada)</t>
  </si>
  <si>
    <t>WINDOWS</t>
  </si>
  <si>
    <t>s</t>
  </si>
  <si>
    <t>REPARACIÓN</t>
  </si>
  <si>
    <t>iPhone 4/4s</t>
  </si>
  <si>
    <t>Módulo</t>
  </si>
  <si>
    <t>Pin de carga</t>
  </si>
  <si>
    <t>Cámara trasera</t>
  </si>
  <si>
    <t>Batería</t>
  </si>
  <si>
    <t>Botón power</t>
  </si>
  <si>
    <t>Botones/flex - volumen</t>
  </si>
  <si>
    <t>Cambio de carcasa</t>
  </si>
  <si>
    <t>Tapa trasera</t>
  </si>
  <si>
    <t>Restablecimiento del sistema - iTunes</t>
  </si>
  <si>
    <t>Liberación</t>
  </si>
  <si>
    <t>iPhone 5c</t>
  </si>
  <si>
    <t>Modulo</t>
  </si>
  <si>
    <t>pin de carga</t>
  </si>
  <si>
    <t>Bateria</t>
  </si>
  <si>
    <t>cámara trasera</t>
  </si>
  <si>
    <t>Camara delantera</t>
  </si>
  <si>
    <t>cambio de carcasa</t>
  </si>
  <si>
    <t>Buzzer de audio</t>
  </si>
  <si>
    <t>vibrador</t>
  </si>
  <si>
    <t>Boton home</t>
  </si>
  <si>
    <t>Placa</t>
  </si>
  <si>
    <t>Ultrasonido si</t>
  </si>
  <si>
    <t>Ultrasonido no</t>
  </si>
  <si>
    <t>Carcasa</t>
  </si>
  <si>
    <t>iPhone 5</t>
  </si>
  <si>
    <t>liberación</t>
  </si>
  <si>
    <t>Ultrasonido Sí</t>
  </si>
  <si>
    <t>Ultrasonido No</t>
  </si>
  <si>
    <t>Speaker</t>
  </si>
  <si>
    <t>Placa madre</t>
  </si>
  <si>
    <t>iPhone 5s</t>
  </si>
  <si>
    <t xml:space="preserve">Recupero de información: </t>
  </si>
  <si>
    <t>iPhone SE</t>
  </si>
  <si>
    <t>Vidrio trasero</t>
  </si>
  <si>
    <t>Speaker de audio</t>
  </si>
  <si>
    <t>iPhone 6</t>
  </si>
  <si>
    <t>Chapa trasera</t>
  </si>
  <si>
    <t>Antena Wi-fi</t>
  </si>
  <si>
    <t>Reparacion boton home</t>
  </si>
  <si>
    <t>Lente cámara trasera</t>
  </si>
  <si>
    <t>iPhone 6 Plus</t>
  </si>
  <si>
    <t>Wi fi</t>
  </si>
  <si>
    <t>Vibrador</t>
  </si>
  <si>
    <t>iPhone 6s</t>
  </si>
  <si>
    <t>antena de wifi</t>
  </si>
  <si>
    <t>bateria</t>
  </si>
  <si>
    <t>boton power</t>
  </si>
  <si>
    <t>Ultrasonido SÍ</t>
  </si>
  <si>
    <t>iPhone 6s Plus</t>
  </si>
  <si>
    <t>Reparacion de camara trasera</t>
  </si>
  <si>
    <t>Backup</t>
  </si>
  <si>
    <t>Lente trasero</t>
  </si>
  <si>
    <t>Antena Wifi</t>
  </si>
  <si>
    <t>Ampliación de memoria 64Gb</t>
  </si>
  <si>
    <t>iPhone 7</t>
  </si>
  <si>
    <t>Rep de bot home</t>
  </si>
  <si>
    <t>Wifi</t>
  </si>
  <si>
    <t>Mano de obra cambio antena de wi fi</t>
  </si>
  <si>
    <t>Liberación Telus Canadá</t>
  </si>
  <si>
    <t>Limpieza Speaker</t>
  </si>
  <si>
    <t>iPhone 7 Plus</t>
  </si>
  <si>
    <t>Ultrasonido Si</t>
  </si>
  <si>
    <t>Traspaso de infirmación iTunes</t>
  </si>
  <si>
    <t>Liberación T Mobile</t>
  </si>
  <si>
    <t xml:space="preserve">Recuperar la cuenta </t>
  </si>
  <si>
    <t>iPhone 8</t>
  </si>
  <si>
    <t>Limpieza de perilla de volumen</t>
  </si>
  <si>
    <t>tapa trasera</t>
  </si>
  <si>
    <t>Ultrasondo No</t>
  </si>
  <si>
    <t>Rep boton home</t>
  </si>
  <si>
    <t xml:space="preserve">Boton home </t>
  </si>
  <si>
    <t>iPhone 8 Plus</t>
  </si>
  <si>
    <t>iPhone SE 2020</t>
  </si>
  <si>
    <t>iPhone X</t>
  </si>
  <si>
    <t>Módulo Oled</t>
  </si>
  <si>
    <t>Buzzer</t>
  </si>
  <si>
    <t>Reparacion Face ID</t>
  </si>
  <si>
    <t>iPhone Xr</t>
  </si>
  <si>
    <t>Conector de carga</t>
  </si>
  <si>
    <t>Ultrasonido sí</t>
  </si>
  <si>
    <t>Reinstalación de sistema operativo</t>
  </si>
  <si>
    <t xml:space="preserve"> </t>
  </si>
  <si>
    <t>Cámara delantera</t>
  </si>
  <si>
    <t>Lente de cámara</t>
  </si>
  <si>
    <t>iPhone Xs</t>
  </si>
  <si>
    <t xml:space="preserve">Modulo </t>
  </si>
  <si>
    <t>iPhone Xs Max</t>
  </si>
  <si>
    <t>iPhone 11</t>
  </si>
  <si>
    <t>HC Módulo</t>
  </si>
  <si>
    <t>Lente cámara</t>
  </si>
  <si>
    <t>iPhone 11 Pro</t>
  </si>
  <si>
    <t xml:space="preserve">HC Módulo </t>
  </si>
  <si>
    <t>Reinstalación de Sistema Operativo</t>
  </si>
  <si>
    <t>iPhone 11 Pro Max</t>
  </si>
  <si>
    <t>Pin de Carga</t>
  </si>
  <si>
    <t>ultrasonido si</t>
  </si>
  <si>
    <t>ultrasonido no</t>
  </si>
  <si>
    <t>camara trasera</t>
  </si>
  <si>
    <t>Lente de camara trasera</t>
  </si>
  <si>
    <t>iPhone 12 Mini</t>
  </si>
  <si>
    <t>iPhone 12</t>
  </si>
  <si>
    <t>Camara trasera</t>
  </si>
  <si>
    <t>iPhone 12 Pro</t>
  </si>
  <si>
    <t>iPhone 12 Pro Max</t>
  </si>
  <si>
    <t>iPad 1 A1219 A1337</t>
  </si>
  <si>
    <t>Táctil</t>
  </si>
  <si>
    <t>Display</t>
  </si>
  <si>
    <t>Sistema operativo</t>
  </si>
  <si>
    <t>iPad 2 A1395 A1396 A1397</t>
  </si>
  <si>
    <t>Touch</t>
  </si>
  <si>
    <t>Flex volumen y power</t>
  </si>
  <si>
    <t>iPad 3 A1416 A1430 A1403</t>
  </si>
  <si>
    <t>iPad 4 A1458 A1459 A1460</t>
  </si>
  <si>
    <t>iPad 5 A1822 A1823</t>
  </si>
  <si>
    <t>iPad 6 A1893 A1954</t>
  </si>
  <si>
    <t>iPad mini A1432 A1454 A1455</t>
  </si>
  <si>
    <r>
      <rPr>
        <rFont val="Arial"/>
        <b/>
        <color rgb="FF000000"/>
        <sz val="11.0"/>
      </rPr>
      <t>i</t>
    </r>
    <r>
      <rPr>
        <rFont val="Arial"/>
        <b/>
        <color rgb="FF000000"/>
        <sz val="11.0"/>
      </rPr>
      <t>Pad mini 2 A1489 A1490 A1491</t>
    </r>
  </si>
  <si>
    <t>iPad mini 3 A1599 A1560</t>
  </si>
  <si>
    <t>iPad mini 4 A1538 A1550</t>
  </si>
  <si>
    <t>Botón home</t>
  </si>
  <si>
    <t>iPad Air A1474 A1475 A1476</t>
  </si>
  <si>
    <t xml:space="preserve">Bateria </t>
  </si>
  <si>
    <t>iPad Air 2 A1566 A1567</t>
  </si>
  <si>
    <t>tactil</t>
  </si>
  <si>
    <t>IPad Pro A1584 A1652</t>
  </si>
  <si>
    <t>Ultrasonido con éxito</t>
  </si>
  <si>
    <t>Ultrasonido sin éxito</t>
  </si>
  <si>
    <t>iPad Pro A1674</t>
  </si>
  <si>
    <t>iPad Pro A1673 A1674 A1675</t>
  </si>
  <si>
    <t>IPad Pro</t>
  </si>
  <si>
    <t>iPad Pro A1701 A1709</t>
  </si>
  <si>
    <t>iPad Pro A1670 A1671</t>
  </si>
  <si>
    <t>REPARACIÓN APPLE WATCH</t>
  </si>
  <si>
    <t>Apple Watch serie 1 42mm</t>
  </si>
  <si>
    <t>Módulo 42mm</t>
  </si>
  <si>
    <t>Apple Watch Serie 2</t>
  </si>
  <si>
    <t>Apple Watch Serie 3 42mm</t>
  </si>
  <si>
    <t>Apple Watch serie 4 44mm</t>
  </si>
  <si>
    <t>Apple Watch SE 44mm</t>
  </si>
  <si>
    <t>Reparación de lightning</t>
  </si>
  <si>
    <t xml:space="preserve">Soporte técnico de Apple </t>
  </si>
  <si>
    <t>Consulta de compañía en Doctor Sim</t>
  </si>
  <si>
    <t>CAMBIOS DE CABLE</t>
  </si>
  <si>
    <t>Cambiar cable de cargador Magsafe</t>
  </si>
  <si>
    <t>Reparación de cable de Magsafe</t>
  </si>
  <si>
    <t>EarPods</t>
  </si>
  <si>
    <t>Reparación de cable</t>
  </si>
  <si>
    <r>
      <rPr>
        <rFont val="Arial"/>
        <b/>
        <color rgb="FF000000"/>
        <sz val="11.0"/>
      </rPr>
      <t>i</t>
    </r>
    <r>
      <rPr>
        <rFont val="Arial"/>
        <b/>
        <color rgb="FF000000"/>
        <sz val="11.0"/>
      </rPr>
      <t>Pad mini 2 A1489 A1490 A1491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</si>
</sst>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[$$-2C0A]\ * #,##0.00_ ;_ [$$-2C0A]\ * \-#,##0.00_ ;_ [$$-2C0A]\ * &quot;-&quot;??_ ;_ @_ "/>
    <numFmt numFmtId="165" formatCode="&quot;$&quot;#,##0.00"/>
  </numFmts>
  <fonts count="34">
    <font>
      <sz val="11.0"/>
      <color theme="1"/>
      <name val="Calibri"/>
      <scheme val="minor"/>
    </font>
    <font>
      <b/>
      <sz val="12.0"/>
      <color theme="1"/>
      <name val="Arial"/>
    </font>
    <font>
      <b/>
      <sz val="14.0"/>
      <color rgb="FF000000"/>
      <name val="Arial"/>
    </font>
    <font>
      <b/>
      <sz val="18.0"/>
      <color rgb="FF000000"/>
      <name val="Arial"/>
    </font>
    <font>
      <b/>
      <sz val="14.0"/>
      <color rgb="FF000000"/>
      <name val="Calibri"/>
      <scheme val="minor"/>
    </font>
    <font/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b/>
      <color theme="1"/>
      <name val="Arial"/>
    </font>
    <font>
      <sz val="12.0"/>
      <color rgb="FF000000"/>
      <name val="Calibri"/>
      <scheme val="minor"/>
    </font>
    <font>
      <b/>
      <sz val="14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1.0"/>
      <color theme="1"/>
      <name val="Arial"/>
    </font>
    <font>
      <b/>
      <sz val="11.0"/>
      <color rgb="FF000000"/>
      <name val="Arial"/>
    </font>
    <font>
      <b/>
      <sz val="12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i/>
      <sz val="11.0"/>
      <color rgb="FF000000"/>
      <name val="Arial"/>
    </font>
    <font>
      <sz val="11.0"/>
      <color rgb="FF000000"/>
      <name val="Calibri"/>
      <scheme val="minor"/>
    </font>
    <font>
      <sz val="11.0"/>
      <color rgb="FF000000"/>
      <name val="Arial"/>
    </font>
    <font>
      <b/>
      <i/>
      <sz val="12.0"/>
      <color rgb="FF000000"/>
      <name val="Arial"/>
    </font>
    <font>
      <i/>
      <sz val="12.0"/>
      <color rgb="FF000000"/>
      <name val="Calibri"/>
      <scheme val="minor"/>
    </font>
    <font>
      <color rgb="FF000000"/>
      <name val="Calibri"/>
      <scheme val="minor"/>
    </font>
    <font>
      <i/>
      <sz val="12.0"/>
      <color rgb="FF3F3F3F"/>
      <name val="Arial"/>
    </font>
    <font>
      <sz val="12.0"/>
      <color theme="1"/>
      <name val="Arial"/>
    </font>
    <font>
      <b/>
      <color rgb="FF000000"/>
      <name val="Calibri"/>
      <scheme val="minor"/>
    </font>
    <font>
      <b/>
      <i/>
      <sz val="11.0"/>
      <color rgb="FF000000"/>
      <name val="Arial"/>
    </font>
    <font>
      <i/>
      <sz val="11.0"/>
      <color rgb="FF000000"/>
      <name val="Calibri"/>
      <scheme val="minor"/>
    </font>
    <font>
      <sz val="9.0"/>
      <color theme="1"/>
      <name val="Arial"/>
    </font>
    <font>
      <i/>
      <color theme="1"/>
      <name val="Calibri"/>
      <scheme val="minor"/>
    </font>
    <font>
      <b/>
      <sz val="11.0"/>
      <color theme="1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ABF8F"/>
        <bgColor rgb="FFFABF8F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EDBEE5"/>
        <bgColor rgb="FFEDBEE5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5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top style="thick">
        <color rgb="FF000000"/>
      </top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2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readingOrder="0" vertical="center"/>
    </xf>
    <xf borderId="1" fillId="3" fontId="1" numFmtId="165" xfId="0" applyAlignment="1" applyBorder="1" applyFill="1" applyFont="1" applyNumberFormat="1">
      <alignment horizontal="center" vertical="bottom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165" xfId="0" applyAlignment="1" applyFont="1" applyNumberForma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3" fontId="9" numFmtId="4" xfId="0" applyAlignment="1" applyBorder="1" applyFont="1" applyNumberFormat="1">
      <alignment horizontal="center" vertical="bottom"/>
    </xf>
    <xf borderId="0" fillId="0" fontId="10" numFmtId="165" xfId="0" applyAlignment="1" applyFont="1" applyNumberFormat="1">
      <alignment horizontal="center"/>
    </xf>
    <xf borderId="5" fillId="4" fontId="2" numFmtId="164" xfId="0" applyAlignment="1" applyBorder="1" applyFill="1" applyFont="1" applyNumberFormat="1">
      <alignment horizontal="center" readingOrder="0" shrinkToFit="0" vertical="center" wrapText="1"/>
    </xf>
    <xf borderId="4" fillId="5" fontId="2" numFmtId="0" xfId="0" applyAlignment="1" applyBorder="1" applyFill="1" applyFont="1">
      <alignment horizontal="center" readingOrder="0" vertical="center"/>
    </xf>
    <xf borderId="6" fillId="4" fontId="2" numFmtId="164" xfId="0" applyAlignment="1" applyBorder="1" applyFont="1" applyNumberFormat="1">
      <alignment horizontal="center" readingOrder="0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8" fillId="4" fontId="2" numFmtId="165" xfId="0" applyAlignment="1" applyBorder="1" applyFont="1" applyNumberFormat="1">
      <alignment horizontal="center" shrinkToFit="0" vertical="center" wrapText="1"/>
    </xf>
    <xf borderId="4" fillId="4" fontId="2" numFmtId="0" xfId="0" applyAlignment="1" applyBorder="1" applyFont="1">
      <alignment horizontal="center" readingOrder="0" vertical="center"/>
    </xf>
    <xf borderId="4" fillId="4" fontId="2" numFmtId="165" xfId="0" applyAlignment="1" applyBorder="1" applyFont="1" applyNumberFormat="1">
      <alignment horizontal="center" readingOrder="0" vertical="center"/>
    </xf>
    <xf borderId="0" fillId="0" fontId="11" numFmtId="165" xfId="0" applyAlignment="1" applyFont="1" applyNumberFormat="1">
      <alignment horizontal="center"/>
    </xf>
    <xf borderId="9" fillId="6" fontId="6" numFmtId="0" xfId="0" applyAlignment="1" applyBorder="1" applyFill="1" applyFont="1">
      <alignment horizontal="center" readingOrder="0" shrinkToFit="0" vertical="center" wrapText="1"/>
    </xf>
    <xf borderId="10" fillId="7" fontId="12" numFmtId="0" xfId="0" applyAlignment="1" applyBorder="1" applyFill="1" applyFont="1">
      <alignment horizontal="center" vertical="center"/>
    </xf>
    <xf borderId="11" fillId="8" fontId="8" numFmtId="165" xfId="0" applyAlignment="1" applyBorder="1" applyFill="1" applyFont="1" applyNumberFormat="1">
      <alignment horizontal="center" readingOrder="0" shrinkToFit="0" vertical="center" wrapText="1"/>
    </xf>
    <xf borderId="12" fillId="9" fontId="6" numFmtId="165" xfId="0" applyAlignment="1" applyBorder="1" applyFill="1" applyFont="1" applyNumberFormat="1">
      <alignment horizontal="center" readingOrder="0" shrinkToFit="0" vertical="center" wrapText="1"/>
    </xf>
    <xf borderId="13" fillId="10" fontId="6" numFmtId="165" xfId="0" applyAlignment="1" applyBorder="1" applyFill="1" applyFont="1" applyNumberFormat="1">
      <alignment horizontal="center" shrinkToFit="0" vertical="center" wrapText="1"/>
    </xf>
    <xf borderId="14" fillId="11" fontId="13" numFmtId="165" xfId="0" applyAlignment="1" applyBorder="1" applyFill="1" applyFont="1" applyNumberFormat="1">
      <alignment horizontal="center" vertical="center"/>
    </xf>
    <xf borderId="12" fillId="2" fontId="13" numFmtId="165" xfId="0" applyAlignment="1" applyBorder="1" applyFont="1" applyNumberFormat="1">
      <alignment horizontal="center" vertical="center"/>
    </xf>
    <xf borderId="12" fillId="12" fontId="13" numFmtId="165" xfId="0" applyAlignment="1" applyBorder="1" applyFill="1" applyFont="1" applyNumberFormat="1">
      <alignment horizontal="center" vertical="center"/>
    </xf>
    <xf borderId="12" fillId="13" fontId="13" numFmtId="165" xfId="0" applyAlignment="1" applyBorder="1" applyFill="1" applyFont="1" applyNumberFormat="1">
      <alignment horizontal="center" vertical="center"/>
    </xf>
    <xf borderId="12" fillId="14" fontId="14" numFmtId="165" xfId="0" applyAlignment="1" applyBorder="1" applyFill="1" applyFont="1" applyNumberFormat="1">
      <alignment horizontal="center" vertical="center"/>
    </xf>
    <xf borderId="15" fillId="8" fontId="14" numFmtId="165" xfId="0" applyAlignment="1" applyBorder="1" applyFont="1" applyNumberFormat="1">
      <alignment horizontal="center" vertical="center"/>
    </xf>
    <xf borderId="0" fillId="0" fontId="12" numFmtId="165" xfId="0" applyAlignment="1" applyFont="1" applyNumberFormat="1">
      <alignment vertical="bottom"/>
    </xf>
    <xf borderId="16" fillId="6" fontId="6" numFmtId="0" xfId="0" applyAlignment="1" applyBorder="1" applyFont="1">
      <alignment horizontal="center" readingOrder="0" shrinkToFit="0" vertical="center" wrapText="1"/>
    </xf>
    <xf borderId="17" fillId="8" fontId="8" numFmtId="165" xfId="0" applyAlignment="1" applyBorder="1" applyFont="1" applyNumberFormat="1">
      <alignment horizontal="center" readingOrder="0" shrinkToFit="0" vertical="center" wrapText="1"/>
    </xf>
    <xf borderId="18" fillId="9" fontId="6" numFmtId="165" xfId="0" applyAlignment="1" applyBorder="1" applyFont="1" applyNumberFormat="1">
      <alignment horizontal="center" readingOrder="0" shrinkToFit="0" vertical="center" wrapText="1"/>
    </xf>
    <xf borderId="18" fillId="2" fontId="13" numFmtId="165" xfId="0" applyAlignment="1" applyBorder="1" applyFont="1" applyNumberFormat="1">
      <alignment horizontal="center" vertical="center"/>
    </xf>
    <xf borderId="18" fillId="13" fontId="13" numFmtId="165" xfId="0" applyAlignment="1" applyBorder="1" applyFont="1" applyNumberFormat="1">
      <alignment horizontal="center" vertical="center"/>
    </xf>
    <xf borderId="19" fillId="8" fontId="14" numFmtId="165" xfId="0" applyAlignment="1" applyBorder="1" applyFont="1" applyNumberFormat="1">
      <alignment horizontal="center" vertical="center"/>
    </xf>
    <xf borderId="10" fillId="7" fontId="12" numFmtId="0" xfId="0" applyAlignment="1" applyBorder="1" applyFont="1">
      <alignment horizontal="center" vertical="center"/>
    </xf>
    <xf borderId="17" fillId="8" fontId="8" numFmtId="165" xfId="0" applyAlignment="1" applyBorder="1" applyFont="1" applyNumberFormat="1">
      <alignment horizontal="center" shrinkToFit="0" vertical="center" wrapText="1"/>
    </xf>
    <xf borderId="20" fillId="6" fontId="6" numFmtId="0" xfId="0" applyAlignment="1" applyBorder="1" applyFont="1">
      <alignment horizontal="center" readingOrder="0" shrinkToFit="0" vertical="center" wrapText="1"/>
    </xf>
    <xf borderId="21" fillId="8" fontId="8" numFmtId="165" xfId="0" applyAlignment="1" applyBorder="1" applyFont="1" applyNumberFormat="1">
      <alignment horizontal="center" readingOrder="0" shrinkToFit="0" vertical="center" wrapText="1"/>
    </xf>
    <xf borderId="22" fillId="9" fontId="6" numFmtId="165" xfId="0" applyAlignment="1" applyBorder="1" applyFont="1" applyNumberFormat="1">
      <alignment horizontal="center" readingOrder="0" shrinkToFit="0" vertical="center" wrapText="1"/>
    </xf>
    <xf borderId="0" fillId="11" fontId="15" numFmtId="0" xfId="0" applyAlignment="1" applyFont="1">
      <alignment horizontal="center" shrinkToFit="0" vertical="center" wrapText="1"/>
    </xf>
    <xf borderId="10" fillId="11" fontId="16" numFmtId="0" xfId="0" applyAlignment="1" applyBorder="1" applyFont="1">
      <alignment horizontal="center" readingOrder="0" shrinkToFit="0" vertical="center" wrapText="1"/>
    </xf>
    <xf borderId="23" fillId="11" fontId="16" numFmtId="0" xfId="0" applyAlignment="1" applyBorder="1" applyFont="1">
      <alignment horizontal="center" readingOrder="0" shrinkToFit="0" vertical="center" wrapText="1"/>
    </xf>
    <xf borderId="24" fillId="11" fontId="16" numFmtId="0" xfId="0" applyAlignment="1" applyBorder="1" applyFont="1">
      <alignment horizontal="center" readingOrder="0" shrinkToFit="0" vertical="center" wrapText="1"/>
    </xf>
    <xf borderId="25" fillId="11" fontId="16" numFmtId="0" xfId="0" applyAlignment="1" applyBorder="1" applyFont="1">
      <alignment horizontal="center" readingOrder="0" shrinkToFit="0" vertical="center" wrapText="1"/>
    </xf>
    <xf borderId="9" fillId="15" fontId="6" numFmtId="0" xfId="0" applyAlignment="1" applyBorder="1" applyFill="1" applyFont="1">
      <alignment horizontal="center" readingOrder="0" shrinkToFit="0" vertical="center" wrapText="1"/>
    </xf>
    <xf borderId="16" fillId="15" fontId="6" numFmtId="0" xfId="0" applyAlignment="1" applyBorder="1" applyFont="1">
      <alignment horizontal="center" readingOrder="0" shrinkToFit="0" vertical="center" wrapText="1"/>
    </xf>
    <xf borderId="20" fillId="15" fontId="6" numFmtId="0" xfId="0" applyAlignment="1" applyBorder="1" applyFont="1">
      <alignment horizontal="center" readingOrder="0" shrinkToFit="0" vertical="center" wrapText="1"/>
    </xf>
    <xf borderId="18" fillId="16" fontId="6" numFmtId="0" xfId="0" applyAlignment="1" applyBorder="1" applyFill="1" applyFont="1">
      <alignment horizontal="center" readingOrder="0" shrinkToFit="0" vertical="center" wrapText="1"/>
    </xf>
    <xf borderId="9" fillId="4" fontId="6" numFmtId="0" xfId="0" applyAlignment="1" applyBorder="1" applyFont="1">
      <alignment horizontal="center" readingOrder="0" shrinkToFit="0" vertical="center" wrapText="1"/>
    </xf>
    <xf borderId="11" fillId="9" fontId="6" numFmtId="165" xfId="0" applyAlignment="1" applyBorder="1" applyFont="1" applyNumberFormat="1">
      <alignment horizontal="center" readingOrder="0" shrinkToFit="0" vertical="center" wrapText="1"/>
    </xf>
    <xf borderId="26" fillId="4" fontId="6" numFmtId="0" xfId="0" applyAlignment="1" applyBorder="1" applyFont="1">
      <alignment horizontal="center" readingOrder="0" shrinkToFit="0" vertical="center" wrapText="1"/>
    </xf>
    <xf borderId="27" fillId="8" fontId="8" numFmtId="165" xfId="0" applyAlignment="1" applyBorder="1" applyFont="1" applyNumberFormat="1">
      <alignment horizontal="center" readingOrder="0" shrinkToFit="0" vertical="center" wrapText="1"/>
    </xf>
    <xf borderId="27" fillId="9" fontId="6" numFmtId="165" xfId="0" applyAlignment="1" applyBorder="1" applyFont="1" applyNumberFormat="1">
      <alignment horizontal="center" readingOrder="0" shrinkToFit="0" vertical="center" wrapText="1"/>
    </xf>
    <xf borderId="26" fillId="12" fontId="17" numFmtId="0" xfId="0" applyAlignment="1" applyBorder="1" applyFont="1">
      <alignment horizontal="center" readingOrder="0" vertical="center"/>
    </xf>
    <xf borderId="10" fillId="12" fontId="2" numFmtId="0" xfId="0" applyAlignment="1" applyBorder="1" applyFont="1">
      <alignment horizontal="center" readingOrder="0" vertical="center"/>
    </xf>
    <xf borderId="0" fillId="0" fontId="11" numFmtId="165" xfId="0" applyAlignment="1" applyFont="1" applyNumberFormat="1">
      <alignment horizontal="center" vertical="bottom"/>
    </xf>
    <xf borderId="0" fillId="0" fontId="12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shrinkToFit="0" vertical="center" wrapText="1"/>
    </xf>
    <xf borderId="14" fillId="0" fontId="13" numFmtId="165" xfId="0" applyAlignment="1" applyBorder="1" applyFont="1" applyNumberFormat="1">
      <alignment horizontal="center" vertical="center"/>
    </xf>
    <xf borderId="18" fillId="0" fontId="2" numFmtId="0" xfId="0" applyAlignment="1" applyBorder="1" applyFont="1">
      <alignment horizontal="center" readingOrder="0" vertical="center"/>
    </xf>
    <xf borderId="12" fillId="0" fontId="13" numFmtId="165" xfId="0" applyAlignment="1" applyBorder="1" applyFont="1" applyNumberFormat="1">
      <alignment horizontal="center" vertical="center"/>
    </xf>
    <xf borderId="18" fillId="0" fontId="2" numFmtId="165" xfId="0" applyAlignment="1" applyBorder="1" applyFont="1" applyNumberFormat="1">
      <alignment horizontal="center" readingOrder="0" vertical="center"/>
    </xf>
    <xf borderId="12" fillId="0" fontId="14" numFmtId="165" xfId="0" applyAlignment="1" applyBorder="1" applyFont="1" applyNumberFormat="1">
      <alignment horizontal="center" vertical="center"/>
    </xf>
    <xf borderId="19" fillId="0" fontId="2" numFmtId="165" xfId="0" applyAlignment="1" applyBorder="1" applyFont="1" applyNumberFormat="1">
      <alignment horizontal="center" readingOrder="0" vertical="center"/>
    </xf>
    <xf borderId="0" fillId="4" fontId="2" numFmtId="164" xfId="0" applyAlignment="1" applyFont="1" applyNumberFormat="1">
      <alignment horizontal="center" readingOrder="0" shrinkToFit="0" vertical="center" wrapText="1"/>
    </xf>
    <xf borderId="0" fillId="4" fontId="2" numFmtId="164" xfId="0" applyAlignment="1" applyFont="1" applyNumberFormat="1">
      <alignment horizontal="center" shrinkToFit="0" vertical="center" wrapText="1"/>
    </xf>
    <xf borderId="28" fillId="4" fontId="2" numFmtId="164" xfId="0" applyAlignment="1" applyBorder="1" applyFont="1" applyNumberFormat="1">
      <alignment horizontal="center" shrinkToFit="0" vertical="center" wrapText="1"/>
    </xf>
    <xf borderId="29" fillId="4" fontId="2" numFmtId="164" xfId="0" applyAlignment="1" applyBorder="1" applyFont="1" applyNumberFormat="1">
      <alignment horizontal="center" shrinkToFit="0" vertical="center" wrapText="1"/>
    </xf>
    <xf borderId="30" fillId="6" fontId="6" numFmtId="0" xfId="0" applyAlignment="1" applyBorder="1" applyFont="1">
      <alignment horizontal="center" readingOrder="0" shrinkToFit="0" vertical="center" wrapText="1"/>
    </xf>
    <xf borderId="10" fillId="7" fontId="12" numFmtId="0" xfId="0" applyAlignment="1" applyBorder="1" applyFont="1">
      <alignment horizontal="center" readingOrder="0" vertical="center"/>
    </xf>
    <xf borderId="18" fillId="2" fontId="12" numFmtId="165" xfId="0" applyAlignment="1" applyBorder="1" applyFont="1" applyNumberFormat="1">
      <alignment horizontal="center" vertical="center"/>
    </xf>
    <xf borderId="18" fillId="13" fontId="12" numFmtId="165" xfId="0" applyAlignment="1" applyBorder="1" applyFont="1" applyNumberFormat="1">
      <alignment horizontal="center" vertical="center"/>
    </xf>
    <xf borderId="17" fillId="8" fontId="12" numFmtId="165" xfId="0" applyAlignment="1" applyBorder="1" applyFont="1" applyNumberFormat="1">
      <alignment horizontal="center" readingOrder="0" vertical="center"/>
    </xf>
    <xf borderId="17" fillId="8" fontId="12" numFmtId="165" xfId="0" applyAlignment="1" applyBorder="1" applyFont="1" applyNumberFormat="1">
      <alignment horizontal="center" vertical="center"/>
    </xf>
    <xf borderId="0" fillId="0" fontId="18" numFmtId="0" xfId="0" applyAlignment="1" applyFont="1">
      <alignment horizontal="center" vertical="center"/>
    </xf>
    <xf borderId="10" fillId="0" fontId="16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  <xf borderId="3" fillId="10" fontId="9" numFmtId="4" xfId="0" applyAlignment="1" applyBorder="1" applyFont="1" applyNumberFormat="1">
      <alignment horizontal="center" readingOrder="0" vertical="bottom"/>
    </xf>
    <xf borderId="0" fillId="17" fontId="12" numFmtId="0" xfId="0" applyAlignment="1" applyFill="1" applyFont="1">
      <alignment vertical="bottom"/>
    </xf>
    <xf borderId="0" fillId="4" fontId="2" numFmtId="165" xfId="0" applyAlignment="1" applyFont="1" applyNumberFormat="1">
      <alignment horizontal="center" shrinkToFit="0" vertical="center" wrapText="1"/>
    </xf>
    <xf borderId="28" fillId="4" fontId="2" numFmtId="165" xfId="0" applyAlignment="1" applyBorder="1" applyFont="1" applyNumberFormat="1">
      <alignment horizontal="center" shrinkToFit="0" vertical="center" wrapText="1"/>
    </xf>
    <xf borderId="29" fillId="4" fontId="2" numFmtId="165" xfId="0" applyAlignment="1" applyBorder="1" applyFont="1" applyNumberFormat="1">
      <alignment horizontal="center" shrinkToFit="0" vertical="center" wrapText="1"/>
    </xf>
    <xf borderId="31" fillId="4" fontId="2" numFmtId="165" xfId="0" applyAlignment="1" applyBorder="1" applyFont="1" applyNumberFormat="1">
      <alignment horizontal="center" readingOrder="0" vertical="center"/>
    </xf>
    <xf borderId="18" fillId="5" fontId="16" numFmtId="0" xfId="0" applyAlignment="1" applyBorder="1" applyFont="1">
      <alignment horizontal="center" readingOrder="0" shrinkToFit="0" vertical="center" wrapText="1"/>
    </xf>
    <xf borderId="12" fillId="18" fontId="16" numFmtId="0" xfId="0" applyAlignment="1" applyBorder="1" applyFill="1" applyFont="1">
      <alignment horizontal="center" readingOrder="0" shrinkToFit="0" vertical="center" wrapText="1"/>
    </xf>
    <xf borderId="12" fillId="8" fontId="20" numFmtId="165" xfId="0" applyAlignment="1" applyBorder="1" applyFont="1" applyNumberFormat="1">
      <alignment horizontal="center" readingOrder="0" shrinkToFit="0" vertical="center" wrapText="1"/>
    </xf>
    <xf borderId="12" fillId="9" fontId="16" numFmtId="165" xfId="0" applyAlignment="1" applyBorder="1" applyFont="1" applyNumberFormat="1">
      <alignment horizontal="center" readingOrder="0" shrinkToFit="0" vertical="center" wrapText="1"/>
    </xf>
    <xf borderId="13" fillId="10" fontId="16" numFmtId="165" xfId="0" applyAlignment="1" applyBorder="1" applyFont="1" applyNumberFormat="1">
      <alignment horizontal="center" readingOrder="0" shrinkToFit="0" vertical="center" wrapText="1"/>
    </xf>
    <xf borderId="17" fillId="19" fontId="21" numFmtId="165" xfId="0" applyAlignment="1" applyBorder="1" applyFill="1" applyFont="1" applyNumberFormat="1">
      <alignment horizontal="center"/>
    </xf>
    <xf borderId="4" fillId="6" fontId="19" numFmtId="0" xfId="0" applyAlignment="1" applyBorder="1" applyFont="1">
      <alignment horizontal="center" readingOrder="0"/>
    </xf>
    <xf borderId="0" fillId="17" fontId="18" numFmtId="0" xfId="0" applyAlignment="1" applyFont="1">
      <alignment horizontal="center" vertical="center"/>
    </xf>
    <xf borderId="18" fillId="8" fontId="20" numFmtId="165" xfId="0" applyAlignment="1" applyBorder="1" applyFont="1" applyNumberFormat="1">
      <alignment horizontal="center" readingOrder="0" shrinkToFit="0" vertical="center" wrapText="1"/>
    </xf>
    <xf borderId="18" fillId="18" fontId="16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18" fillId="18" fontId="16" numFmtId="0" xfId="0" applyAlignment="1" applyBorder="1" applyFont="1">
      <alignment horizontal="center" readingOrder="0" vertical="center"/>
    </xf>
    <xf borderId="22" fillId="18" fontId="16" numFmtId="0" xfId="0" applyAlignment="1" applyBorder="1" applyFont="1">
      <alignment horizontal="center" readingOrder="0" shrinkToFit="0" vertical="center" wrapText="1"/>
    </xf>
    <xf borderId="22" fillId="8" fontId="20" numFmtId="165" xfId="0" applyAlignment="1" applyBorder="1" applyFont="1" applyNumberFormat="1">
      <alignment horizontal="center" readingOrder="0" shrinkToFit="0" vertical="center" wrapText="1"/>
    </xf>
    <xf borderId="21" fillId="19" fontId="21" numFmtId="165" xfId="0" applyAlignment="1" applyBorder="1" applyFont="1" applyNumberFormat="1">
      <alignment horizontal="center"/>
    </xf>
    <xf borderId="13" fillId="5" fontId="16" numFmtId="0" xfId="0" applyAlignment="1" applyBorder="1" applyFont="1">
      <alignment horizontal="center" readingOrder="0" shrinkToFit="0" vertical="center" wrapText="1"/>
    </xf>
    <xf borderId="12" fillId="18" fontId="22" numFmtId="0" xfId="0" applyAlignment="1" applyBorder="1" applyFont="1">
      <alignment horizontal="center" shrinkToFit="0" vertical="center" wrapText="1"/>
    </xf>
    <xf borderId="11" fillId="19" fontId="21" numFmtId="165" xfId="0" applyAlignment="1" applyBorder="1" applyFont="1" applyNumberFormat="1">
      <alignment horizontal="center"/>
    </xf>
    <xf borderId="0" fillId="0" fontId="16" numFmtId="0" xfId="0" applyAlignment="1" applyFont="1">
      <alignment horizontal="center" readingOrder="0" shrinkToFit="0" vertical="center" wrapText="1"/>
    </xf>
    <xf borderId="32" fillId="11" fontId="13" numFmtId="165" xfId="0" applyAlignment="1" applyBorder="1" applyFont="1" applyNumberFormat="1">
      <alignment horizontal="center" vertical="center"/>
    </xf>
    <xf borderId="33" fillId="2" fontId="12" numFmtId="165" xfId="0" applyAlignment="1" applyBorder="1" applyFont="1" applyNumberFormat="1">
      <alignment horizontal="center" vertical="center"/>
    </xf>
    <xf borderId="34" fillId="12" fontId="13" numFmtId="165" xfId="0" applyAlignment="1" applyBorder="1" applyFont="1" applyNumberFormat="1">
      <alignment horizontal="center" vertical="center"/>
    </xf>
    <xf borderId="33" fillId="13" fontId="12" numFmtId="165" xfId="0" applyAlignment="1" applyBorder="1" applyFont="1" applyNumberFormat="1">
      <alignment horizontal="center" vertical="center"/>
    </xf>
    <xf borderId="34" fillId="14" fontId="14" numFmtId="165" xfId="0" applyAlignment="1" applyBorder="1" applyFont="1" applyNumberFormat="1">
      <alignment horizontal="center" vertical="center"/>
    </xf>
    <xf borderId="35" fillId="8" fontId="14" numFmtId="165" xfId="0" applyAlignment="1" applyBorder="1" applyFont="1" applyNumberFormat="1">
      <alignment horizontal="center" vertical="center"/>
    </xf>
    <xf borderId="0" fillId="2" fontId="1" numFmtId="0" xfId="0" applyAlignment="1" applyFont="1">
      <alignment readingOrder="0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vertical="center"/>
    </xf>
    <xf borderId="36" fillId="3" fontId="1" numFmtId="165" xfId="0" applyAlignment="1" applyBorder="1" applyFont="1" applyNumberFormat="1">
      <alignment horizontal="center" vertical="bottom"/>
    </xf>
    <xf borderId="37" fillId="0" fontId="5" numFmtId="0" xfId="0" applyBorder="1" applyFont="1"/>
    <xf borderId="31" fillId="0" fontId="5" numFmtId="0" xfId="0" applyBorder="1" applyFont="1"/>
    <xf borderId="1" fillId="3" fontId="9" numFmtId="4" xfId="0" applyAlignment="1" applyBorder="1" applyFont="1" applyNumberFormat="1">
      <alignment horizontal="center" vertical="bottom"/>
    </xf>
    <xf borderId="2" fillId="3" fontId="9" numFmtId="4" xfId="0" applyAlignment="1" applyBorder="1" applyFont="1" applyNumberFormat="1">
      <alignment horizontal="center" vertical="bottom"/>
    </xf>
    <xf borderId="3" fillId="3" fontId="9" numFmtId="4" xfId="0" applyAlignment="1" applyBorder="1" applyFont="1" applyNumberFormat="1">
      <alignment horizontal="center" vertical="bottom"/>
    </xf>
    <xf borderId="38" fillId="10" fontId="9" numFmtId="4" xfId="0" applyAlignment="1" applyBorder="1" applyFont="1" applyNumberFormat="1">
      <alignment horizontal="center" readingOrder="0" vertical="bottom"/>
    </xf>
    <xf borderId="4" fillId="4" fontId="2" numFmtId="164" xfId="0" applyAlignment="1" applyBorder="1" applyFont="1" applyNumberFormat="1">
      <alignment horizontal="center" readingOrder="0" shrinkToFit="0" vertical="center" wrapText="1"/>
    </xf>
    <xf borderId="4" fillId="4" fontId="2" numFmtId="164" xfId="0" applyAlignment="1" applyBorder="1" applyFont="1" applyNumberFormat="1">
      <alignment horizontal="center" shrinkToFit="0" vertical="center" wrapText="1"/>
    </xf>
    <xf borderId="4" fillId="4" fontId="2" numFmtId="165" xfId="0" applyAlignment="1" applyBorder="1" applyFont="1" applyNumberFormat="1">
      <alignment horizontal="center" shrinkToFit="0" vertical="center" wrapText="1"/>
    </xf>
    <xf borderId="39" fillId="4" fontId="2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horizontal="center" shrinkToFit="0" vertical="center" wrapText="1"/>
    </xf>
    <xf borderId="11" fillId="20" fontId="6" numFmtId="0" xfId="0" applyAlignment="1" applyBorder="1" applyFill="1" applyFont="1">
      <alignment horizontal="center" shrinkToFit="0" vertical="center" wrapText="1"/>
    </xf>
    <xf borderId="12" fillId="8" fontId="8" numFmtId="165" xfId="0" applyAlignment="1" applyBorder="1" applyFont="1" applyNumberFormat="1">
      <alignment horizontal="center" readingOrder="0" shrinkToFit="0" vertical="center" wrapText="1"/>
    </xf>
    <xf borderId="12" fillId="9" fontId="23" numFmtId="165" xfId="0" applyAlignment="1" applyBorder="1" applyFont="1" applyNumberFormat="1">
      <alignment horizontal="center" readingOrder="0" shrinkToFit="0" vertical="center" wrapText="1"/>
    </xf>
    <xf borderId="13" fillId="10" fontId="6" numFmtId="165" xfId="0" applyAlignment="1" applyBorder="1" applyFont="1" applyNumberFormat="1">
      <alignment horizontal="center" readingOrder="0" shrinkToFit="0" vertical="center" wrapText="1"/>
    </xf>
    <xf borderId="14" fillId="11" fontId="10" numFmtId="165" xfId="0" applyAlignment="1" applyBorder="1" applyFont="1" applyNumberFormat="1">
      <alignment horizontal="center" readingOrder="0"/>
    </xf>
    <xf borderId="12" fillId="2" fontId="24" numFmtId="165" xfId="0" applyAlignment="1" applyBorder="1" applyFont="1" applyNumberFormat="1">
      <alignment horizontal="center"/>
    </xf>
    <xf borderId="12" fillId="12" fontId="10" numFmtId="165" xfId="0" applyAlignment="1" applyBorder="1" applyFont="1" applyNumberFormat="1">
      <alignment horizontal="center"/>
    </xf>
    <xf borderId="12" fillId="13" fontId="24" numFmtId="165" xfId="0" applyAlignment="1" applyBorder="1" applyFont="1" applyNumberFormat="1">
      <alignment horizontal="center"/>
    </xf>
    <xf borderId="13" fillId="14" fontId="10" numFmtId="165" xfId="0" applyAlignment="1" applyBorder="1" applyFont="1" applyNumberFormat="1">
      <alignment horizontal="center"/>
    </xf>
    <xf borderId="15" fillId="8" fontId="24" numFmtId="165" xfId="0" applyAlignment="1" applyBorder="1" applyFont="1" applyNumberFormat="1">
      <alignment horizontal="center"/>
    </xf>
    <xf borderId="11" fillId="19" fontId="18" numFmtId="165" xfId="0" applyAlignment="1" applyBorder="1" applyFont="1" applyNumberFormat="1">
      <alignment horizontal="center"/>
    </xf>
    <xf borderId="0" fillId="0" fontId="7" numFmtId="0" xfId="0" applyAlignment="1" applyFont="1">
      <alignment shrinkToFit="0" vertical="center" wrapText="1"/>
    </xf>
    <xf borderId="17" fillId="20" fontId="6" numFmtId="0" xfId="0" applyAlignment="1" applyBorder="1" applyFont="1">
      <alignment horizontal="center" readingOrder="0" shrinkToFit="0" vertical="center" wrapText="1"/>
    </xf>
    <xf borderId="18" fillId="8" fontId="8" numFmtId="165" xfId="0" applyAlignment="1" applyBorder="1" applyFont="1" applyNumberFormat="1">
      <alignment horizontal="center" readingOrder="0" shrinkToFit="0" vertical="center" wrapText="1"/>
    </xf>
    <xf borderId="18" fillId="2" fontId="24" numFmtId="165" xfId="0" applyAlignment="1" applyBorder="1" applyFont="1" applyNumberFormat="1">
      <alignment horizontal="center"/>
    </xf>
    <xf borderId="18" fillId="13" fontId="24" numFmtId="165" xfId="0" applyAlignment="1" applyBorder="1" applyFont="1" applyNumberFormat="1">
      <alignment horizontal="center"/>
    </xf>
    <xf borderId="19" fillId="8" fontId="24" numFmtId="165" xfId="0" applyAlignment="1" applyBorder="1" applyFont="1" applyNumberFormat="1">
      <alignment horizontal="center"/>
    </xf>
    <xf borderId="17" fillId="19" fontId="18" numFmtId="165" xfId="0" applyAlignment="1" applyBorder="1" applyFont="1" applyNumberFormat="1">
      <alignment horizontal="center"/>
    </xf>
    <xf borderId="17" fillId="20" fontId="6" numFmtId="0" xfId="0" applyAlignment="1" applyBorder="1" applyFont="1">
      <alignment horizontal="center" shrinkToFit="0" vertical="center" wrapText="1"/>
    </xf>
    <xf borderId="0" fillId="21" fontId="25" numFmtId="0" xfId="0" applyFill="1" applyFont="1"/>
    <xf borderId="28" fillId="21" fontId="25" numFmtId="0" xfId="0" applyBorder="1" applyFont="1"/>
    <xf borderId="29" fillId="21" fontId="25" numFmtId="0" xfId="0" applyBorder="1" applyFont="1"/>
    <xf borderId="0" fillId="11" fontId="18" numFmtId="0" xfId="0" applyFont="1"/>
    <xf borderId="28" fillId="11" fontId="18" numFmtId="0" xfId="0" applyBorder="1" applyFont="1"/>
    <xf borderId="29" fillId="11" fontId="18" numFmtId="0" xfId="0" applyBorder="1" applyFont="1"/>
    <xf borderId="18" fillId="20" fontId="6" numFmtId="0" xfId="0" applyAlignment="1" applyBorder="1" applyFont="1">
      <alignment horizontal="center" shrinkToFit="0" vertical="center" wrapText="1"/>
    </xf>
    <xf borderId="18" fillId="22" fontId="6" numFmtId="0" xfId="0" applyAlignment="1" applyBorder="1" applyFill="1" applyFont="1">
      <alignment horizontal="center" shrinkToFit="0" vertical="center" wrapText="1"/>
    </xf>
    <xf borderId="17" fillId="22" fontId="6" numFmtId="0" xfId="0" applyAlignment="1" applyBorder="1" applyFont="1">
      <alignment horizontal="center" shrinkToFit="0" vertical="center" wrapText="1"/>
    </xf>
    <xf borderId="17" fillId="22" fontId="6" numFmtId="0" xfId="0" applyAlignment="1" applyBorder="1" applyFont="1">
      <alignment horizontal="center" readingOrder="0" shrinkToFit="0" vertical="center" wrapText="1"/>
    </xf>
    <xf borderId="18" fillId="2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8" fillId="8" fontId="26" numFmtId="165" xfId="0" applyAlignment="1" applyBorder="1" applyFont="1" applyNumberFormat="1">
      <alignment horizontal="center" readingOrder="0" shrinkToFit="0" vertical="center" wrapText="1"/>
    </xf>
    <xf borderId="0" fillId="0" fontId="27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14" fillId="11" fontId="10" numFmtId="0" xfId="0" applyAlignment="1" applyBorder="1" applyFont="1">
      <alignment horizontal="center" readingOrder="0"/>
    </xf>
    <xf borderId="18" fillId="2" fontId="24" numFmtId="0" xfId="0" applyAlignment="1" applyBorder="1" applyFont="1">
      <alignment horizontal="center"/>
    </xf>
    <xf borderId="17" fillId="19" fontId="18" numFmtId="0" xfId="0" applyAlignment="1" applyBorder="1" applyFont="1">
      <alignment horizontal="center"/>
    </xf>
    <xf borderId="0" fillId="21" fontId="28" numFmtId="0" xfId="0" applyFont="1"/>
    <xf borderId="4" fillId="6" fontId="18" numFmtId="0" xfId="0" applyAlignment="1" applyBorder="1" applyFont="1">
      <alignment horizontal="center" readingOrder="0"/>
    </xf>
    <xf borderId="18" fillId="8" fontId="23" numFmtId="165" xfId="0" applyAlignment="1" applyBorder="1" applyFont="1" applyNumberFormat="1">
      <alignment horizontal="center" readingOrder="0" shrinkToFit="0" vertical="center" wrapText="1"/>
    </xf>
    <xf borderId="18" fillId="9" fontId="23" numFmtId="165" xfId="0" applyAlignment="1" applyBorder="1" applyFont="1" applyNumberFormat="1">
      <alignment horizontal="center" readingOrder="0" shrinkToFit="0" vertical="center" wrapText="1"/>
    </xf>
    <xf borderId="22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22" fillId="0" fontId="6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22" fillId="0" fontId="6" numFmtId="0" xfId="0" applyAlignment="1" applyBorder="1" applyFont="1">
      <alignment horizontal="center" readingOrder="0" shrinkToFit="0" vertical="center" wrapText="1"/>
    </xf>
    <xf borderId="0" fillId="21" fontId="12" numFmtId="0" xfId="0" applyAlignment="1" applyFont="1">
      <alignment vertical="bottom"/>
    </xf>
    <xf borderId="40" fillId="21" fontId="12" numFmtId="0" xfId="0" applyAlignment="1" applyBorder="1" applyFont="1">
      <alignment vertical="bottom"/>
    </xf>
    <xf borderId="41" fillId="21" fontId="12" numFmtId="0" xfId="0" applyAlignment="1" applyBorder="1" applyFont="1">
      <alignment vertical="bottom"/>
    </xf>
    <xf borderId="0" fillId="5" fontId="19" numFmtId="0" xfId="0" applyAlignment="1" applyFont="1">
      <alignment horizontal="center" readingOrder="0"/>
    </xf>
    <xf borderId="0" fillId="23" fontId="19" numFmtId="0" xfId="0" applyAlignment="1" applyFill="1" applyFont="1">
      <alignment horizontal="center" readingOrder="0"/>
    </xf>
    <xf borderId="12" fillId="2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0" fillId="20" fontId="6" numFmtId="0" xfId="0" applyAlignment="1" applyFont="1">
      <alignment horizontal="center" readingOrder="0" shrinkToFit="0" vertical="center" wrapText="1"/>
    </xf>
    <xf borderId="0" fillId="8" fontId="8" numFmtId="165" xfId="0" applyAlignment="1" applyFont="1" applyNumberFormat="1">
      <alignment horizontal="center" readingOrder="0" shrinkToFit="0" vertical="center" wrapText="1"/>
    </xf>
    <xf borderId="28" fillId="11" fontId="10" numFmtId="0" xfId="0" applyAlignment="1" applyBorder="1" applyFont="1">
      <alignment horizontal="center" readingOrder="0"/>
    </xf>
    <xf borderId="0" fillId="2" fontId="24" numFmtId="0" xfId="0" applyAlignment="1" applyFont="1">
      <alignment horizontal="center"/>
    </xf>
    <xf borderId="0" fillId="12" fontId="10" numFmtId="165" xfId="0" applyAlignment="1" applyFont="1" applyNumberFormat="1">
      <alignment horizontal="center"/>
    </xf>
    <xf borderId="0" fillId="13" fontId="24" numFmtId="165" xfId="0" applyAlignment="1" applyFont="1" applyNumberFormat="1">
      <alignment horizontal="center"/>
    </xf>
    <xf borderId="0" fillId="14" fontId="10" numFmtId="165" xfId="0" applyAlignment="1" applyFont="1" applyNumberFormat="1">
      <alignment horizontal="center"/>
    </xf>
    <xf borderId="29" fillId="8" fontId="24" numFmtId="165" xfId="0" applyAlignment="1" applyBorder="1" applyFont="1" applyNumberFormat="1">
      <alignment horizontal="center"/>
    </xf>
    <xf borderId="0" fillId="19" fontId="18" numFmtId="0" xfId="0" applyAlignment="1" applyFont="1">
      <alignment horizontal="center"/>
    </xf>
    <xf borderId="4" fillId="5" fontId="6" numFmtId="0" xfId="0" applyAlignment="1" applyBorder="1" applyFont="1">
      <alignment horizontal="center" readingOrder="0" shrinkToFit="0" vertical="center" wrapText="1"/>
    </xf>
    <xf borderId="0" fillId="9" fontId="23" numFmtId="165" xfId="0" applyAlignment="1" applyFont="1" applyNumberFormat="1">
      <alignment horizontal="center" readingOrder="0" shrinkToFit="0" vertical="center" wrapText="1"/>
    </xf>
    <xf borderId="32" fillId="11" fontId="10" numFmtId="165" xfId="0" applyAlignment="1" applyBorder="1" applyFont="1" applyNumberFormat="1">
      <alignment horizontal="center" readingOrder="0"/>
    </xf>
    <xf borderId="33" fillId="2" fontId="24" numFmtId="165" xfId="0" applyAlignment="1" applyBorder="1" applyFont="1" applyNumberFormat="1">
      <alignment horizontal="center"/>
    </xf>
    <xf borderId="34" fillId="12" fontId="10" numFmtId="165" xfId="0" applyAlignment="1" applyBorder="1" applyFont="1" applyNumberFormat="1">
      <alignment horizontal="center"/>
    </xf>
    <xf borderId="33" fillId="13" fontId="24" numFmtId="165" xfId="0" applyAlignment="1" applyBorder="1" applyFont="1" applyNumberFormat="1">
      <alignment horizontal="center"/>
    </xf>
    <xf borderId="42" fillId="14" fontId="10" numFmtId="165" xfId="0" applyAlignment="1" applyBorder="1" applyFont="1" applyNumberFormat="1">
      <alignment horizontal="center"/>
    </xf>
    <xf borderId="35" fillId="8" fontId="24" numFmtId="165" xfId="0" applyAlignment="1" applyBorder="1" applyFont="1" applyNumberFormat="1">
      <alignment horizontal="center"/>
    </xf>
    <xf borderId="43" fillId="3" fontId="1" numFmtId="165" xfId="0" applyAlignment="1" applyBorder="1" applyFont="1" applyNumberFormat="1">
      <alignment horizontal="center" vertical="bottom"/>
    </xf>
    <xf borderId="44" fillId="4" fontId="2" numFmtId="0" xfId="0" applyAlignment="1" applyBorder="1" applyFont="1">
      <alignment horizontal="center" readingOrder="0" vertical="center"/>
    </xf>
    <xf borderId="39" fillId="4" fontId="2" numFmtId="165" xfId="0" applyAlignment="1" applyBorder="1" applyFont="1" applyNumberFormat="1">
      <alignment horizontal="center" readingOrder="0" vertical="center"/>
    </xf>
    <xf borderId="45" fillId="4" fontId="2" numFmtId="165" xfId="0" applyAlignment="1" applyBorder="1" applyFont="1" applyNumberFormat="1">
      <alignment horizontal="center" readingOrder="0" vertical="center"/>
    </xf>
    <xf borderId="4" fillId="5" fontId="16" numFmtId="0" xfId="0" applyAlignment="1" applyBorder="1" applyFont="1">
      <alignment horizontal="center" shrinkToFit="0" vertical="center" wrapText="1"/>
    </xf>
    <xf borderId="17" fillId="20" fontId="16" numFmtId="0" xfId="0" applyAlignment="1" applyBorder="1" applyFont="1">
      <alignment horizontal="center" shrinkToFit="0" vertical="center" wrapText="1"/>
    </xf>
    <xf borderId="18" fillId="9" fontId="29" numFmtId="165" xfId="0" applyAlignment="1" applyBorder="1" applyFont="1" applyNumberFormat="1">
      <alignment horizontal="center" readingOrder="0" shrinkToFit="0" vertical="center" wrapText="1"/>
    </xf>
    <xf borderId="30" fillId="10" fontId="16" numFmtId="165" xfId="0" applyAlignment="1" applyBorder="1" applyFont="1" applyNumberFormat="1">
      <alignment horizontal="center" readingOrder="0" shrinkToFit="0" vertical="center" wrapText="1"/>
    </xf>
    <xf borderId="46" fillId="11" fontId="21" numFmtId="165" xfId="0" applyAlignment="1" applyBorder="1" applyFont="1" applyNumberFormat="1">
      <alignment horizontal="center"/>
    </xf>
    <xf borderId="18" fillId="2" fontId="30" numFmtId="165" xfId="0" applyAlignment="1" applyBorder="1" applyFont="1" applyNumberFormat="1">
      <alignment horizontal="center"/>
    </xf>
    <xf borderId="18" fillId="12" fontId="21" numFmtId="165" xfId="0" applyAlignment="1" applyBorder="1" applyFont="1" applyNumberFormat="1">
      <alignment horizontal="center"/>
    </xf>
    <xf borderId="18" fillId="13" fontId="30" numFmtId="165" xfId="0" applyAlignment="1" applyBorder="1" applyFont="1" applyNumberFormat="1">
      <alignment horizontal="center"/>
    </xf>
    <xf borderId="30" fillId="14" fontId="21" numFmtId="165" xfId="0" applyAlignment="1" applyBorder="1" applyFont="1" applyNumberFormat="1">
      <alignment horizontal="center"/>
    </xf>
    <xf borderId="19" fillId="8" fontId="30" numFmtId="165" xfId="0" applyAlignment="1" applyBorder="1" applyFont="1" applyNumberFormat="1">
      <alignment horizontal="center"/>
    </xf>
    <xf borderId="47" fillId="19" fontId="18" numFmtId="165" xfId="0" applyAlignment="1" applyBorder="1" applyFont="1" applyNumberFormat="1">
      <alignment horizontal="center"/>
    </xf>
    <xf borderId="12" fillId="0" fontId="16" numFmtId="0" xfId="0" applyAlignment="1" applyBorder="1" applyFont="1">
      <alignment horizontal="center" shrinkToFit="0" vertical="center" wrapText="1"/>
    </xf>
    <xf borderId="18" fillId="20" fontId="16" numFmtId="0" xfId="0" applyAlignment="1" applyBorder="1" applyFont="1">
      <alignment horizontal="center" shrinkToFit="0" vertical="center" wrapText="1"/>
    </xf>
    <xf borderId="48" fillId="19" fontId="18" numFmtId="165" xfId="0" applyAlignment="1" applyBorder="1" applyFont="1" applyNumberFormat="1">
      <alignment horizontal="center"/>
    </xf>
    <xf borderId="18" fillId="0" fontId="16" numFmtId="0" xfId="0" applyAlignment="1" applyBorder="1" applyFont="1">
      <alignment horizontal="center" shrinkToFit="0" vertical="center" wrapText="1"/>
    </xf>
    <xf borderId="18" fillId="20" fontId="16" numFmtId="0" xfId="0" applyAlignment="1" applyBorder="1" applyFont="1">
      <alignment horizontal="center" readingOrder="0" shrinkToFit="0" vertical="center" wrapText="1"/>
    </xf>
    <xf borderId="0" fillId="17" fontId="16" numFmtId="0" xfId="0" applyAlignment="1" applyFont="1">
      <alignment horizontal="center" shrinkToFit="0" vertical="center" wrapText="1"/>
    </xf>
    <xf borderId="0" fillId="20" fontId="16" numFmtId="0" xfId="0" applyAlignment="1" applyFont="1">
      <alignment horizontal="center" readingOrder="0" shrinkToFit="0" vertical="center" wrapText="1"/>
    </xf>
    <xf borderId="0" fillId="8" fontId="20" numFmtId="165" xfId="0" applyAlignment="1" applyFont="1" applyNumberFormat="1">
      <alignment horizontal="center" readingOrder="0" shrinkToFit="0" vertical="center" wrapText="1"/>
    </xf>
    <xf borderId="18" fillId="0" fontId="31" numFmtId="0" xfId="0" applyAlignment="1" applyBorder="1" applyFont="1">
      <alignment shrinkToFit="0" vertical="center" wrapText="1"/>
    </xf>
    <xf borderId="22" fillId="9" fontId="29" numFmtId="165" xfId="0" applyAlignment="1" applyBorder="1" applyFont="1" applyNumberFormat="1">
      <alignment horizontal="center" readingOrder="0" shrinkToFit="0" vertical="center" wrapText="1"/>
    </xf>
    <xf borderId="49" fillId="8" fontId="30" numFmtId="165" xfId="0" applyAlignment="1" applyBorder="1" applyFont="1" applyNumberFormat="1">
      <alignment horizontal="center"/>
    </xf>
    <xf borderId="0" fillId="0" fontId="29" numFmtId="165" xfId="0" applyAlignment="1" applyFont="1" applyNumberFormat="1">
      <alignment horizontal="center" readingOrder="0" shrinkToFit="0" vertical="center" wrapText="1"/>
    </xf>
    <xf borderId="0" fillId="0" fontId="18" numFmtId="0" xfId="0" applyAlignment="1" applyFont="1">
      <alignment vertical="center"/>
    </xf>
    <xf borderId="28" fillId="0" fontId="18" numFmtId="0" xfId="0" applyBorder="1" applyFont="1"/>
    <xf borderId="0" fillId="0" fontId="32" numFmtId="0" xfId="0" applyFont="1"/>
    <xf borderId="29" fillId="0" fontId="32" numFmtId="0" xfId="0" applyBorder="1" applyFont="1"/>
    <xf borderId="50" fillId="0" fontId="18" numFmtId="0" xfId="0" applyAlignment="1" applyBorder="1" applyFont="1">
      <alignment horizontal="center"/>
    </xf>
    <xf borderId="1" fillId="11" fontId="18" numFmtId="0" xfId="0" applyBorder="1" applyFont="1"/>
    <xf borderId="2" fillId="11" fontId="18" numFmtId="0" xfId="0" applyBorder="1" applyFont="1"/>
    <xf borderId="2" fillId="11" fontId="19" numFmtId="0" xfId="0" applyAlignment="1" applyBorder="1" applyFont="1">
      <alignment vertical="center"/>
    </xf>
    <xf borderId="2" fillId="11" fontId="3" numFmtId="165" xfId="0" applyAlignment="1" applyBorder="1" applyFont="1" applyNumberFormat="1">
      <alignment horizontal="center" readingOrder="0" shrinkToFit="0" vertical="center" wrapText="1"/>
    </xf>
    <xf borderId="2" fillId="11" fontId="32" numFmtId="0" xfId="0" applyBorder="1" applyFont="1"/>
    <xf borderId="3" fillId="11" fontId="32" numFmtId="0" xfId="0" applyBorder="1" applyFont="1"/>
    <xf borderId="4" fillId="11" fontId="18" numFmtId="0" xfId="0" applyBorder="1" applyFont="1"/>
    <xf borderId="12" fillId="22" fontId="6" numFmtId="0" xfId="0" applyAlignment="1" applyBorder="1" applyFont="1">
      <alignment horizontal="center" shrinkToFit="0" wrapText="1"/>
    </xf>
    <xf borderId="12" fillId="8" fontId="8" numFmtId="165" xfId="0" applyAlignment="1" applyBorder="1" applyFont="1" applyNumberFormat="1">
      <alignment horizontal="center" shrinkToFit="0" wrapText="1"/>
    </xf>
    <xf borderId="14" fillId="11" fontId="10" numFmtId="165" xfId="0" applyAlignment="1" applyBorder="1" applyFont="1" applyNumberFormat="1">
      <alignment horizontal="center"/>
    </xf>
    <xf borderId="51" fillId="19" fontId="18" numFmtId="165" xfId="0" applyAlignment="1" applyBorder="1" applyFont="1" applyNumberFormat="1">
      <alignment horizontal="center"/>
    </xf>
    <xf borderId="17" fillId="22" fontId="6" numFmtId="0" xfId="0" applyAlignment="1" applyBorder="1" applyFont="1">
      <alignment horizontal="center" shrinkToFit="0" wrapText="1"/>
    </xf>
    <xf borderId="18" fillId="8" fontId="8" numFmtId="165" xfId="0" applyAlignment="1" applyBorder="1" applyFont="1" applyNumberFormat="1">
      <alignment horizontal="center" shrinkToFit="0" wrapText="1"/>
    </xf>
    <xf borderId="11" fillId="22" fontId="6" numFmtId="0" xfId="0" applyAlignment="1" applyBorder="1" applyFont="1">
      <alignment horizontal="center" shrinkToFit="0" wrapText="1"/>
    </xf>
    <xf borderId="11" fillId="8" fontId="8" numFmtId="165" xfId="0" applyAlignment="1" applyBorder="1" applyFont="1" applyNumberFormat="1">
      <alignment horizontal="center" shrinkToFit="0" wrapText="1"/>
    </xf>
    <xf borderId="0" fillId="0" fontId="12" numFmtId="0" xfId="0" applyFont="1"/>
    <xf borderId="11" fillId="22" fontId="6" numFmtId="0" xfId="0" applyAlignment="1" applyBorder="1" applyFont="1">
      <alignment horizontal="center" shrinkToFit="0" wrapText="1"/>
    </xf>
    <xf borderId="18" fillId="22" fontId="6" numFmtId="0" xfId="0" applyAlignment="1" applyBorder="1" applyFont="1">
      <alignment horizontal="center" shrinkToFit="0" wrapText="1"/>
    </xf>
    <xf borderId="18" fillId="8" fontId="8" numFmtId="165" xfId="0" applyAlignment="1" applyBorder="1" applyFont="1" applyNumberFormat="1">
      <alignment horizontal="center" readingOrder="0" shrinkToFit="0" wrapText="1"/>
    </xf>
    <xf borderId="32" fillId="11" fontId="10" numFmtId="165" xfId="0" applyAlignment="1" applyBorder="1" applyFont="1" applyNumberFormat="1">
      <alignment horizontal="center"/>
    </xf>
    <xf borderId="33" fillId="2" fontId="30" numFmtId="165" xfId="0" applyAlignment="1" applyBorder="1" applyFont="1" applyNumberFormat="1">
      <alignment horizontal="center"/>
    </xf>
    <xf borderId="33" fillId="13" fontId="30" numFmtId="165" xfId="0" applyAlignment="1" applyBorder="1" applyFont="1" applyNumberFormat="1">
      <alignment horizontal="center"/>
    </xf>
    <xf borderId="35" fillId="8" fontId="30" numFmtId="165" xfId="0" applyAlignment="1" applyBorder="1" applyFont="1" applyNumberFormat="1">
      <alignment horizontal="center"/>
    </xf>
    <xf borderId="52" fillId="19" fontId="18" numFmtId="165" xfId="0" applyAlignment="1" applyBorder="1" applyFont="1" applyNumberFormat="1">
      <alignment horizontal="center"/>
    </xf>
    <xf borderId="4" fillId="5" fontId="16" numFmtId="0" xfId="0" applyAlignment="1" applyBorder="1" applyFont="1">
      <alignment horizontal="center" readingOrder="0" shrinkToFit="0" vertical="center" wrapText="1"/>
    </xf>
    <xf borderId="53" fillId="4" fontId="2" numFmtId="0" xfId="0" applyAlignment="1" applyBorder="1" applyFont="1">
      <alignment horizontal="center" readingOrder="0" vertical="center"/>
    </xf>
    <xf borderId="54" fillId="4" fontId="2" numFmtId="165" xfId="0" applyAlignment="1" applyBorder="1" applyFont="1" applyNumberFormat="1">
      <alignment horizontal="center" readingOrder="0" vertical="center"/>
    </xf>
    <xf borderId="53" fillId="4" fontId="2" numFmtId="165" xfId="0" applyAlignment="1" applyBorder="1" applyFont="1" applyNumberFormat="1">
      <alignment horizontal="center" readingOrder="0" vertical="center"/>
    </xf>
    <xf borderId="22" fillId="6" fontId="6" numFmtId="0" xfId="0" applyAlignment="1" applyBorder="1" applyFont="1">
      <alignment horizontal="center" readingOrder="0" shrinkToFit="0" vertical="center" wrapText="1"/>
    </xf>
    <xf borderId="30" fillId="10" fontId="6" numFmtId="165" xfId="0" applyAlignment="1" applyBorder="1" applyFont="1" applyNumberFormat="1">
      <alignment horizontal="center" readingOrder="0" shrinkToFit="0" vertical="center" wrapText="1"/>
    </xf>
    <xf borderId="46" fillId="11" fontId="10" numFmtId="165" xfId="0" applyAlignment="1" applyBorder="1" applyFont="1" applyNumberFormat="1">
      <alignment horizontal="center"/>
    </xf>
    <xf borderId="18" fillId="2" fontId="10" numFmtId="165" xfId="0" applyAlignment="1" applyBorder="1" applyFont="1" applyNumberFormat="1">
      <alignment horizontal="center"/>
    </xf>
    <xf borderId="18" fillId="12" fontId="10" numFmtId="165" xfId="0" applyAlignment="1" applyBorder="1" applyFont="1" applyNumberFormat="1">
      <alignment horizontal="center"/>
    </xf>
    <xf borderId="18" fillId="13" fontId="10" numFmtId="165" xfId="0" applyAlignment="1" applyBorder="1" applyFont="1" applyNumberFormat="1">
      <alignment horizontal="center"/>
    </xf>
    <xf borderId="30" fillId="14" fontId="10" numFmtId="165" xfId="0" applyAlignment="1" applyBorder="1" applyFont="1" applyNumberFormat="1">
      <alignment horizontal="center"/>
    </xf>
    <xf borderId="19" fillId="8" fontId="10" numFmtId="165" xfId="0" applyAlignment="1" applyBorder="1" applyFont="1" applyNumberFormat="1">
      <alignment horizontal="center"/>
    </xf>
    <xf borderId="45" fillId="19" fontId="18" numFmtId="165" xfId="0" applyAlignment="1" applyBorder="1" applyFont="1" applyNumberFormat="1">
      <alignment horizontal="center"/>
    </xf>
    <xf borderId="4" fillId="6" fontId="19" numFmtId="0" xfId="0" applyAlignment="1" applyBorder="1" applyFont="1">
      <alignment horizontal="center" readingOrder="0" vertical="center"/>
    </xf>
    <xf borderId="17" fillId="22" fontId="6" numFmtId="0" xfId="0" applyAlignment="1" applyBorder="1" applyFont="1">
      <alignment horizontal="center" shrinkToFit="0" wrapText="1"/>
    </xf>
    <xf borderId="50" fillId="19" fontId="18" numFmtId="165" xfId="0" applyAlignment="1" applyBorder="1" applyFont="1" applyNumberFormat="1">
      <alignment horizontal="center"/>
    </xf>
    <xf borderId="12" fillId="11" fontId="6" numFmtId="0" xfId="0" applyAlignment="1" applyBorder="1" applyFont="1">
      <alignment horizontal="center" shrinkToFit="0" vertical="center" wrapText="1"/>
    </xf>
    <xf borderId="13" fillId="11" fontId="6" numFmtId="0" xfId="0" applyAlignment="1" applyBorder="1" applyFont="1">
      <alignment horizontal="center" shrinkToFit="0" vertical="center" wrapText="1"/>
    </xf>
    <xf borderId="14" fillId="11" fontId="6" numFmtId="0" xfId="0" applyAlignment="1" applyBorder="1" applyFont="1">
      <alignment horizontal="center" shrinkToFit="0" vertical="center" wrapText="1"/>
    </xf>
    <xf borderId="15" fillId="11" fontId="6" numFmtId="0" xfId="0" applyAlignment="1" applyBorder="1" applyFont="1">
      <alignment horizontal="center" shrinkToFit="0" vertical="center" wrapText="1"/>
    </xf>
    <xf borderId="11" fillId="11" fontId="6" numFmtId="0" xfId="0" applyAlignment="1" applyBorder="1" applyFont="1">
      <alignment horizontal="center" shrinkToFit="0" vertical="center" wrapText="1"/>
    </xf>
    <xf borderId="0" fillId="0" fontId="23" numFmtId="165" xfId="0" applyAlignment="1" applyFont="1" applyNumberFormat="1">
      <alignment horizontal="center" readingOrder="0" shrinkToFit="0" vertical="center" wrapText="1"/>
    </xf>
    <xf borderId="28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29" fillId="0" fontId="10" numFmtId="165" xfId="0" applyAlignment="1" applyBorder="1" applyFont="1" applyNumberFormat="1">
      <alignment horizontal="center"/>
    </xf>
    <xf borderId="0" fillId="0" fontId="18" numFmtId="0" xfId="0" applyAlignment="1" applyFont="1">
      <alignment horizontal="center"/>
    </xf>
    <xf borderId="36" fillId="11" fontId="12" numFmtId="0" xfId="0" applyBorder="1" applyFont="1"/>
    <xf borderId="37" fillId="11" fontId="12" numFmtId="0" xfId="0" applyBorder="1" applyFont="1"/>
    <xf borderId="37" fillId="11" fontId="12" numFmtId="164" xfId="0" applyBorder="1" applyFont="1" applyNumberFormat="1"/>
    <xf borderId="37" fillId="11" fontId="33" numFmtId="164" xfId="0" applyAlignment="1" applyBorder="1" applyFont="1" applyNumberFormat="1">
      <alignment vertical="center"/>
    </xf>
    <xf borderId="37" fillId="11" fontId="3" numFmtId="165" xfId="0" applyAlignment="1" applyBorder="1" applyFont="1" applyNumberFormat="1">
      <alignment horizontal="center" shrinkToFit="0" vertical="center" wrapText="1"/>
    </xf>
    <xf borderId="36" fillId="11" fontId="12" numFmtId="165" xfId="0" applyBorder="1" applyFont="1" applyNumberFormat="1"/>
    <xf borderId="37" fillId="11" fontId="12" numFmtId="165" xfId="0" applyBorder="1" applyFont="1" applyNumberFormat="1"/>
    <xf borderId="31" fillId="11" fontId="12" numFmtId="165" xfId="0" applyBorder="1" applyFont="1" applyNumberFormat="1"/>
    <xf borderId="53" fillId="11" fontId="12" numFmtId="0" xfId="0" applyBorder="1" applyFont="1"/>
    <xf borderId="55" fillId="11" fontId="12" numFmtId="0" xfId="0" applyBorder="1" applyFont="1"/>
    <xf borderId="55" fillId="11" fontId="12" numFmtId="165" xfId="0" applyBorder="1" applyFont="1" applyNumberFormat="1"/>
    <xf borderId="55" fillId="11" fontId="33" numFmtId="165" xfId="0" applyAlignment="1" applyBorder="1" applyFont="1" applyNumberFormat="1">
      <alignment vertical="center"/>
    </xf>
    <xf borderId="53" fillId="11" fontId="12" numFmtId="165" xfId="0" applyAlignment="1" applyBorder="1" applyFont="1" applyNumberFormat="1">
      <alignment vertical="bottom"/>
    </xf>
    <xf borderId="55" fillId="11" fontId="12" numFmtId="165" xfId="0" applyAlignment="1" applyBorder="1" applyFont="1" applyNumberFormat="1">
      <alignment vertical="bottom"/>
    </xf>
    <xf borderId="54" fillId="11" fontId="12" numFmtId="165" xfId="0" applyAlignment="1" applyBorder="1" applyFont="1" applyNumberFormat="1">
      <alignment vertical="bottom"/>
    </xf>
    <xf borderId="12" fillId="5" fontId="6" numFmtId="0" xfId="0" applyAlignment="1" applyBorder="1" applyFont="1">
      <alignment horizontal="center" shrinkToFit="0" wrapText="1"/>
    </xf>
    <xf borderId="11" fillId="22" fontId="12" numFmtId="0" xfId="0" applyBorder="1" applyFont="1"/>
    <xf borderId="11" fillId="9" fontId="23" numFmtId="165" xfId="0" applyAlignment="1" applyBorder="1" applyFont="1" applyNumberFormat="1">
      <alignment horizontal="center" shrinkToFit="0" vertical="center" wrapText="1"/>
    </xf>
    <xf borderId="41" fillId="10" fontId="6" numFmtId="165" xfId="0" applyAlignment="1" applyBorder="1" applyFont="1" applyNumberFormat="1">
      <alignment horizontal="center" shrinkToFit="0" vertical="center" wrapText="1"/>
    </xf>
    <xf borderId="14" fillId="11" fontId="13" numFmtId="165" xfId="0" applyAlignment="1" applyBorder="1" applyFont="1" applyNumberFormat="1">
      <alignment horizontal="center" vertical="bottom"/>
    </xf>
    <xf borderId="11" fillId="2" fontId="13" numFmtId="165" xfId="0" applyAlignment="1" applyBorder="1" applyFont="1" applyNumberFormat="1">
      <alignment horizontal="center" vertical="bottom"/>
    </xf>
    <xf borderId="11" fillId="12" fontId="13" numFmtId="165" xfId="0" applyAlignment="1" applyBorder="1" applyFont="1" applyNumberFormat="1">
      <alignment horizontal="center" vertical="bottom"/>
    </xf>
    <xf borderId="11" fillId="13" fontId="13" numFmtId="165" xfId="0" applyAlignment="1" applyBorder="1" applyFont="1" applyNumberFormat="1">
      <alignment horizontal="center" vertical="bottom"/>
    </xf>
    <xf borderId="41" fillId="14" fontId="10" numFmtId="165" xfId="0" applyAlignment="1" applyBorder="1" applyFont="1" applyNumberFormat="1">
      <alignment horizontal="center"/>
    </xf>
    <xf borderId="15" fillId="8" fontId="10" numFmtId="165" xfId="0" applyAlignment="1" applyBorder="1" applyFont="1" applyNumberFormat="1">
      <alignment horizontal="center"/>
    </xf>
    <xf borderId="12" fillId="5" fontId="6" numFmtId="0" xfId="0" applyAlignment="1" applyBorder="1" applyFont="1">
      <alignment horizontal="center" shrinkToFit="0" wrapText="1"/>
    </xf>
    <xf borderId="11" fillId="22" fontId="12" numFmtId="0" xfId="0" applyBorder="1" applyFont="1"/>
    <xf borderId="11" fillId="8" fontId="8" numFmtId="165" xfId="0" applyAlignment="1" applyBorder="1" applyFont="1" applyNumberFormat="1">
      <alignment horizontal="center" readingOrder="0" shrinkToFit="0" wrapText="1"/>
    </xf>
    <xf borderId="11" fillId="22" fontId="33" numFmtId="0" xfId="0" applyAlignment="1" applyBorder="1" applyFont="1">
      <alignment horizontal="center"/>
    </xf>
    <xf borderId="32" fillId="11" fontId="13" numFmtId="165" xfId="0" applyAlignment="1" applyBorder="1" applyFont="1" applyNumberFormat="1">
      <alignment horizontal="center" vertical="bottom"/>
    </xf>
    <xf borderId="56" fillId="2" fontId="13" numFmtId="165" xfId="0" applyAlignment="1" applyBorder="1" applyFont="1" applyNumberFormat="1">
      <alignment horizontal="center" vertical="bottom"/>
    </xf>
    <xf borderId="56" fillId="12" fontId="13" numFmtId="165" xfId="0" applyAlignment="1" applyBorder="1" applyFont="1" applyNumberFormat="1">
      <alignment horizontal="center" vertical="bottom"/>
    </xf>
    <xf borderId="56" fillId="13" fontId="13" numFmtId="165" xfId="0" applyAlignment="1" applyBorder="1" applyFont="1" applyNumberFormat="1">
      <alignment horizontal="center" vertical="bottom"/>
    </xf>
    <xf borderId="55" fillId="14" fontId="10" numFmtId="165" xfId="0" applyAlignment="1" applyBorder="1" applyFont="1" applyNumberFormat="1">
      <alignment horizontal="center"/>
    </xf>
    <xf borderId="57" fillId="8" fontId="10" numFmtId="165" xfId="0" applyAlignment="1" applyBorder="1" applyFont="1" applyNumberFormat="1">
      <alignment horizontal="center"/>
    </xf>
    <xf borderId="39" fillId="19" fontId="18" numFmtId="165" xfId="0" applyAlignment="1" applyBorder="1" applyFont="1" applyNumberFormat="1">
      <alignment horizontal="center"/>
    </xf>
    <xf borderId="55" fillId="5" fontId="2" numFmtId="164" xfId="0" applyAlignment="1" applyBorder="1" applyFont="1" applyNumberFormat="1">
      <alignment horizontal="center" readingOrder="0" shrinkToFit="0" vertical="center" wrapText="1"/>
    </xf>
    <xf borderId="28" fillId="4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165" xfId="0" applyAlignment="1" applyFont="1" applyNumberFormat="1">
      <alignment horizontal="center" readingOrder="0" vertical="center"/>
    </xf>
    <xf borderId="29" fillId="4" fontId="2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0</xdr:rowOff>
    </xdr:from>
    <xdr:ext cx="2295525" cy="533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0</xdr:rowOff>
    </xdr:from>
    <xdr:ext cx="2295525" cy="533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0</xdr:rowOff>
    </xdr:from>
    <xdr:ext cx="2295525" cy="533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0</xdr:rowOff>
    </xdr:from>
    <xdr:ext cx="2295525" cy="533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0</xdr:rowOff>
    </xdr:from>
    <xdr:ext cx="2295525" cy="533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39.57"/>
    <col customWidth="1" min="3" max="3" width="13.57"/>
    <col customWidth="1" min="4" max="4" width="22.29"/>
    <col customWidth="1" min="5" max="5" width="22.0"/>
    <col customWidth="1" min="6" max="7" width="24.0"/>
    <col customWidth="1" min="8" max="9" width="21.29"/>
    <col customWidth="1" min="10" max="10" width="22.71"/>
    <col customWidth="1" min="11" max="11" width="21.29"/>
    <col customWidth="1" min="12" max="12" width="27.57"/>
  </cols>
  <sheetData>
    <row r="1">
      <c r="A1" s="1"/>
    </row>
    <row r="4">
      <c r="A4" s="2"/>
      <c r="B4" s="2"/>
      <c r="C4" s="3"/>
      <c r="D4" s="3"/>
      <c r="E4" s="4"/>
      <c r="F4" s="5"/>
      <c r="G4" s="5"/>
      <c r="H4" s="5"/>
      <c r="I4" s="5"/>
      <c r="J4" s="5"/>
      <c r="K4" s="5"/>
      <c r="L4" s="6"/>
    </row>
    <row r="5" ht="18.0" customHeight="1">
      <c r="A5" s="2"/>
      <c r="B5" s="2"/>
      <c r="C5" s="3"/>
      <c r="D5" s="3"/>
      <c r="E5" s="4"/>
      <c r="F5" s="7" t="s">
        <v>0</v>
      </c>
      <c r="G5" s="8"/>
      <c r="H5" s="8"/>
      <c r="I5" s="8"/>
      <c r="J5" s="8"/>
      <c r="K5" s="9"/>
      <c r="L5" s="6"/>
    </row>
    <row r="6" ht="17.25" customHeight="1">
      <c r="A6" s="10"/>
      <c r="B6" s="11"/>
      <c r="C6" s="12"/>
      <c r="D6" s="12"/>
      <c r="E6" s="13"/>
      <c r="F6" s="14"/>
      <c r="G6" s="14">
        <v>1.11</v>
      </c>
      <c r="H6" s="14"/>
      <c r="I6" s="14">
        <v>1.24</v>
      </c>
      <c r="J6" s="14"/>
      <c r="K6" s="14">
        <v>1.44</v>
      </c>
      <c r="L6" s="15"/>
    </row>
    <row r="7" ht="29.25" customHeight="1">
      <c r="A7" s="16" t="s">
        <v>1</v>
      </c>
      <c r="B7" s="17" t="s">
        <v>2</v>
      </c>
      <c r="C7" s="18" t="s">
        <v>3</v>
      </c>
      <c r="D7" s="19" t="s">
        <v>4</v>
      </c>
      <c r="E7" s="20" t="s">
        <v>5</v>
      </c>
      <c r="F7" s="21" t="s">
        <v>6</v>
      </c>
      <c r="G7" s="21" t="s">
        <v>7</v>
      </c>
      <c r="H7" s="22" t="s">
        <v>8</v>
      </c>
      <c r="I7" s="22" t="s">
        <v>9</v>
      </c>
      <c r="J7" s="22" t="s">
        <v>10</v>
      </c>
      <c r="K7" s="22" t="s">
        <v>11</v>
      </c>
      <c r="L7" s="23"/>
    </row>
    <row r="8" ht="20.25" customHeight="1">
      <c r="A8" s="24" t="s">
        <v>12</v>
      </c>
      <c r="B8" s="25"/>
      <c r="C8" s="26">
        <v>17.8</v>
      </c>
      <c r="D8" s="27">
        <v>3900.0</v>
      </c>
      <c r="E8" s="28">
        <f t="shared" ref="E8:E13" si="1">D8*1.15</f>
        <v>4485</v>
      </c>
      <c r="F8" s="29">
        <f t="shared" ref="F8:F13" si="2">G8*3</f>
        <v>4928.5665</v>
      </c>
      <c r="G8" s="30">
        <f t="shared" ref="G8:G13" si="3">(E8*$G$6)*0.33</f>
        <v>1642.8555</v>
      </c>
      <c r="H8" s="31">
        <f t="shared" ref="H8:H13" si="4">I8*6</f>
        <v>5561.400001</v>
      </c>
      <c r="I8" s="32">
        <f t="shared" ref="I8:I13" si="5">(E8*$I$6)*0.1666666667</f>
        <v>926.9000002</v>
      </c>
      <c r="J8" s="33">
        <f t="shared" ref="J8:J13" si="6">K8*12</f>
        <v>6455.81664</v>
      </c>
      <c r="K8" s="34">
        <f t="shared" ref="K8:K13" si="7">(E8*$K$6)*0.0833</f>
        <v>537.98472</v>
      </c>
      <c r="L8" s="35"/>
    </row>
    <row r="9" ht="20.25" customHeight="1">
      <c r="A9" s="36" t="s">
        <v>13</v>
      </c>
      <c r="B9" s="25"/>
      <c r="C9" s="37">
        <v>15.6</v>
      </c>
      <c r="D9" s="38">
        <v>2900.0</v>
      </c>
      <c r="E9" s="28">
        <f t="shared" si="1"/>
        <v>3335</v>
      </c>
      <c r="F9" s="29">
        <f t="shared" si="2"/>
        <v>3664.8315</v>
      </c>
      <c r="G9" s="39">
        <f t="shared" si="3"/>
        <v>1221.6105</v>
      </c>
      <c r="H9" s="31">
        <f t="shared" si="4"/>
        <v>4135.400001</v>
      </c>
      <c r="I9" s="40">
        <f t="shared" si="5"/>
        <v>689.2333335</v>
      </c>
      <c r="J9" s="33">
        <f t="shared" si="6"/>
        <v>4800.47904</v>
      </c>
      <c r="K9" s="41">
        <f t="shared" si="7"/>
        <v>400.03992</v>
      </c>
      <c r="L9" s="35"/>
    </row>
    <row r="10">
      <c r="A10" s="36" t="s">
        <v>14</v>
      </c>
      <c r="B10" s="42"/>
      <c r="C10" s="37">
        <v>0.0</v>
      </c>
      <c r="D10" s="38">
        <v>2900.0</v>
      </c>
      <c r="E10" s="28">
        <f t="shared" si="1"/>
        <v>3335</v>
      </c>
      <c r="F10" s="29">
        <f t="shared" si="2"/>
        <v>3664.8315</v>
      </c>
      <c r="G10" s="39">
        <f t="shared" si="3"/>
        <v>1221.6105</v>
      </c>
      <c r="H10" s="31">
        <f t="shared" si="4"/>
        <v>4135.400001</v>
      </c>
      <c r="I10" s="40">
        <f t="shared" si="5"/>
        <v>689.2333335</v>
      </c>
      <c r="J10" s="33">
        <f t="shared" si="6"/>
        <v>4800.47904</v>
      </c>
      <c r="K10" s="41">
        <f t="shared" si="7"/>
        <v>400.03992</v>
      </c>
      <c r="L10" s="35"/>
    </row>
    <row r="11" ht="28.5" customHeight="1">
      <c r="A11" s="36" t="s">
        <v>15</v>
      </c>
      <c r="B11" s="42"/>
      <c r="C11" s="37">
        <v>0.0</v>
      </c>
      <c r="D11" s="38">
        <v>3900.0</v>
      </c>
      <c r="E11" s="28">
        <f t="shared" si="1"/>
        <v>4485</v>
      </c>
      <c r="F11" s="29">
        <f t="shared" si="2"/>
        <v>4928.5665</v>
      </c>
      <c r="G11" s="39">
        <f t="shared" si="3"/>
        <v>1642.8555</v>
      </c>
      <c r="H11" s="31">
        <f t="shared" si="4"/>
        <v>5561.400001</v>
      </c>
      <c r="I11" s="40">
        <f t="shared" si="5"/>
        <v>926.9000002</v>
      </c>
      <c r="J11" s="33">
        <f t="shared" si="6"/>
        <v>6455.81664</v>
      </c>
      <c r="K11" s="41">
        <f t="shared" si="7"/>
        <v>537.98472</v>
      </c>
      <c r="L11" s="35"/>
    </row>
    <row r="12" ht="23.25" customHeight="1">
      <c r="A12" s="36" t="s">
        <v>16</v>
      </c>
      <c r="B12" s="42"/>
      <c r="C12" s="43">
        <v>18.9</v>
      </c>
      <c r="D12" s="38">
        <v>4900.0</v>
      </c>
      <c r="E12" s="28">
        <f t="shared" si="1"/>
        <v>5635</v>
      </c>
      <c r="F12" s="29">
        <f t="shared" si="2"/>
        <v>6192.3015</v>
      </c>
      <c r="G12" s="39">
        <f t="shared" si="3"/>
        <v>2064.1005</v>
      </c>
      <c r="H12" s="31">
        <f t="shared" si="4"/>
        <v>6987.400001</v>
      </c>
      <c r="I12" s="40">
        <f t="shared" si="5"/>
        <v>1164.566667</v>
      </c>
      <c r="J12" s="33">
        <f t="shared" si="6"/>
        <v>8111.15424</v>
      </c>
      <c r="K12" s="41">
        <f t="shared" si="7"/>
        <v>675.92952</v>
      </c>
      <c r="L12" s="35"/>
    </row>
    <row r="13" ht="24.0" customHeight="1">
      <c r="A13" s="44" t="s">
        <v>17</v>
      </c>
      <c r="B13" s="42"/>
      <c r="C13" s="45">
        <v>0.0</v>
      </c>
      <c r="D13" s="46">
        <v>0.0</v>
      </c>
      <c r="E13" s="28">
        <f t="shared" si="1"/>
        <v>0</v>
      </c>
      <c r="F13" s="29">
        <f t="shared" si="2"/>
        <v>0</v>
      </c>
      <c r="G13" s="39">
        <f t="shared" si="3"/>
        <v>0</v>
      </c>
      <c r="H13" s="31">
        <f t="shared" si="4"/>
        <v>0</v>
      </c>
      <c r="I13" s="40">
        <f t="shared" si="5"/>
        <v>0</v>
      </c>
      <c r="J13" s="33">
        <f t="shared" si="6"/>
        <v>0</v>
      </c>
      <c r="K13" s="41">
        <f t="shared" si="7"/>
        <v>0</v>
      </c>
      <c r="L13" s="35"/>
    </row>
    <row r="14" ht="12.0" customHeight="1">
      <c r="A14" s="47"/>
      <c r="B14" s="48"/>
      <c r="C14" s="48"/>
      <c r="D14" s="48"/>
      <c r="E14" s="49"/>
      <c r="F14" s="50"/>
      <c r="G14" s="48"/>
      <c r="H14" s="48"/>
      <c r="I14" s="48"/>
      <c r="J14" s="48"/>
      <c r="K14" s="51"/>
      <c r="L14" s="35"/>
    </row>
    <row r="15" ht="31.5" customHeight="1">
      <c r="A15" s="52" t="s">
        <v>18</v>
      </c>
      <c r="B15" s="25"/>
      <c r="C15" s="26">
        <v>0.0</v>
      </c>
      <c r="D15" s="27">
        <v>2900.0</v>
      </c>
      <c r="E15" s="28">
        <f t="shared" ref="E15:E18" si="8">D15*1.15</f>
        <v>3335</v>
      </c>
      <c r="F15" s="29">
        <f t="shared" ref="F15:F18" si="9">G15*3</f>
        <v>3664.8315</v>
      </c>
      <c r="G15" s="39">
        <f t="shared" ref="G15:G18" si="10">(E15*$G$6)*0.33</f>
        <v>1221.6105</v>
      </c>
      <c r="H15" s="31">
        <f t="shared" ref="H15:H18" si="11">I15*6</f>
        <v>4135.400001</v>
      </c>
      <c r="I15" s="40">
        <f t="shared" ref="I15:I18" si="12">(E15*$I$6)*0.1666666667</f>
        <v>689.2333335</v>
      </c>
      <c r="J15" s="33">
        <f t="shared" ref="J15:J18" si="13">K15*12</f>
        <v>4800.47904</v>
      </c>
      <c r="K15" s="41">
        <f t="shared" ref="K15:K18" si="14">(E15*$K$6)*0.0833</f>
        <v>400.03992</v>
      </c>
      <c r="L15" s="35"/>
    </row>
    <row r="16" ht="36.75" customHeight="1">
      <c r="A16" s="53" t="s">
        <v>19</v>
      </c>
      <c r="B16" s="25"/>
      <c r="C16" s="37">
        <v>0.0</v>
      </c>
      <c r="D16" s="38">
        <v>5900.0</v>
      </c>
      <c r="E16" s="28">
        <f t="shared" si="8"/>
        <v>6785</v>
      </c>
      <c r="F16" s="29">
        <f t="shared" si="9"/>
        <v>7456.0365</v>
      </c>
      <c r="G16" s="39">
        <f t="shared" si="10"/>
        <v>2485.3455</v>
      </c>
      <c r="H16" s="31">
        <f t="shared" si="11"/>
        <v>8413.400002</v>
      </c>
      <c r="I16" s="40">
        <f t="shared" si="12"/>
        <v>1402.233334</v>
      </c>
      <c r="J16" s="33">
        <f t="shared" si="13"/>
        <v>9766.49184</v>
      </c>
      <c r="K16" s="41">
        <f t="shared" si="14"/>
        <v>813.87432</v>
      </c>
      <c r="L16" s="35"/>
    </row>
    <row r="17" ht="36.75" customHeight="1">
      <c r="A17" s="53" t="s">
        <v>20</v>
      </c>
      <c r="B17" s="42"/>
      <c r="C17" s="37">
        <v>0.0</v>
      </c>
      <c r="D17" s="27">
        <v>4900.0</v>
      </c>
      <c r="E17" s="28">
        <f t="shared" si="8"/>
        <v>5635</v>
      </c>
      <c r="F17" s="29">
        <f t="shared" si="9"/>
        <v>6192.3015</v>
      </c>
      <c r="G17" s="39">
        <f t="shared" si="10"/>
        <v>2064.1005</v>
      </c>
      <c r="H17" s="31">
        <f t="shared" si="11"/>
        <v>6987.400001</v>
      </c>
      <c r="I17" s="40">
        <f t="shared" si="12"/>
        <v>1164.566667</v>
      </c>
      <c r="J17" s="33">
        <f t="shared" si="13"/>
        <v>8111.15424</v>
      </c>
      <c r="K17" s="41">
        <f t="shared" si="14"/>
        <v>675.92952</v>
      </c>
      <c r="L17" s="35"/>
    </row>
    <row r="18" ht="36.75" customHeight="1">
      <c r="A18" s="54" t="s">
        <v>21</v>
      </c>
      <c r="B18" s="42"/>
      <c r="C18" s="45">
        <v>0.0</v>
      </c>
      <c r="D18" s="38">
        <v>6900.0</v>
      </c>
      <c r="E18" s="28">
        <f t="shared" si="8"/>
        <v>7935</v>
      </c>
      <c r="F18" s="29">
        <f t="shared" si="9"/>
        <v>8719.7715</v>
      </c>
      <c r="G18" s="39">
        <f t="shared" si="10"/>
        <v>2906.5905</v>
      </c>
      <c r="H18" s="31">
        <f t="shared" si="11"/>
        <v>9839.400002</v>
      </c>
      <c r="I18" s="40">
        <f t="shared" si="12"/>
        <v>1639.9</v>
      </c>
      <c r="J18" s="33">
        <f t="shared" si="13"/>
        <v>11421.82944</v>
      </c>
      <c r="K18" s="41">
        <f t="shared" si="14"/>
        <v>951.81912</v>
      </c>
      <c r="L18" s="35"/>
    </row>
    <row r="19" ht="12.0" customHeight="1">
      <c r="A19" s="47"/>
      <c r="B19" s="48"/>
      <c r="C19" s="48"/>
      <c r="D19" s="48"/>
      <c r="E19" s="49"/>
      <c r="F19" s="50"/>
      <c r="G19" s="48"/>
      <c r="H19" s="48"/>
      <c r="I19" s="48"/>
      <c r="J19" s="48"/>
      <c r="K19" s="51"/>
      <c r="L19" s="35"/>
    </row>
    <row r="20" ht="36.75" customHeight="1">
      <c r="A20" s="55" t="s">
        <v>22</v>
      </c>
      <c r="B20" s="42"/>
      <c r="C20" s="26">
        <v>0.0</v>
      </c>
      <c r="D20" s="38">
        <v>3500.0</v>
      </c>
      <c r="E20" s="28">
        <f t="shared" ref="E20:E22" si="15">D20*1.15</f>
        <v>4025</v>
      </c>
      <c r="F20" s="29">
        <f t="shared" ref="F20:F22" si="16">G20*3</f>
        <v>4423.0725</v>
      </c>
      <c r="G20" s="39">
        <f t="shared" ref="G20:G22" si="17">(E20*$G$6)*0.33</f>
        <v>1474.3575</v>
      </c>
      <c r="H20" s="31">
        <f t="shared" ref="H20:H22" si="18">I20*6</f>
        <v>4991.000001</v>
      </c>
      <c r="I20" s="40">
        <f t="shared" ref="I20:I22" si="19">(E20*$I$6)*0.1666666667</f>
        <v>831.8333335</v>
      </c>
      <c r="J20" s="33">
        <f t="shared" ref="J20:J22" si="20">K20*12</f>
        <v>5793.6816</v>
      </c>
      <c r="K20" s="41">
        <f t="shared" ref="K20:K22" si="21">(E20*$K$6)*0.0833</f>
        <v>482.8068</v>
      </c>
      <c r="L20" s="35"/>
    </row>
    <row r="21" ht="36.75" customHeight="1">
      <c r="A21" s="55" t="s">
        <v>23</v>
      </c>
      <c r="B21" s="42"/>
      <c r="C21" s="37">
        <v>0.0</v>
      </c>
      <c r="D21" s="27">
        <v>4500.0</v>
      </c>
      <c r="E21" s="28">
        <f t="shared" si="15"/>
        <v>5175</v>
      </c>
      <c r="F21" s="29">
        <f t="shared" si="16"/>
        <v>5686.8075</v>
      </c>
      <c r="G21" s="39">
        <f t="shared" si="17"/>
        <v>1895.6025</v>
      </c>
      <c r="H21" s="31">
        <f t="shared" si="18"/>
        <v>6417.000001</v>
      </c>
      <c r="I21" s="40">
        <f t="shared" si="19"/>
        <v>1069.5</v>
      </c>
      <c r="J21" s="33">
        <f t="shared" si="20"/>
        <v>7449.0192</v>
      </c>
      <c r="K21" s="41">
        <f t="shared" si="21"/>
        <v>620.7516</v>
      </c>
      <c r="L21" s="35"/>
    </row>
    <row r="22" ht="36.75" customHeight="1">
      <c r="A22" s="55" t="s">
        <v>24</v>
      </c>
      <c r="B22" s="42"/>
      <c r="C22" s="37">
        <v>0.0</v>
      </c>
      <c r="D22" s="38">
        <v>5500.0</v>
      </c>
      <c r="E22" s="28">
        <f t="shared" si="15"/>
        <v>6325</v>
      </c>
      <c r="F22" s="29">
        <f t="shared" si="16"/>
        <v>6950.5425</v>
      </c>
      <c r="G22" s="39">
        <f t="shared" si="17"/>
        <v>2316.8475</v>
      </c>
      <c r="H22" s="31">
        <f t="shared" si="18"/>
        <v>7843.000002</v>
      </c>
      <c r="I22" s="40">
        <f t="shared" si="19"/>
        <v>1307.166667</v>
      </c>
      <c r="J22" s="33">
        <f t="shared" si="20"/>
        <v>9104.3568</v>
      </c>
      <c r="K22" s="41">
        <f t="shared" si="21"/>
        <v>758.6964</v>
      </c>
      <c r="L22" s="35"/>
    </row>
    <row r="23" ht="12.0" customHeight="1">
      <c r="A23" s="47"/>
      <c r="B23" s="48"/>
      <c r="C23" s="48"/>
      <c r="D23" s="48"/>
      <c r="E23" s="49"/>
      <c r="F23" s="50"/>
      <c r="G23" s="48"/>
      <c r="H23" s="48"/>
      <c r="I23" s="48"/>
      <c r="J23" s="48"/>
      <c r="K23" s="51"/>
      <c r="L23" s="35"/>
    </row>
    <row r="24" ht="36.75" customHeight="1">
      <c r="A24" s="56" t="s">
        <v>25</v>
      </c>
      <c r="B24" s="42"/>
      <c r="C24" s="26">
        <v>0.0</v>
      </c>
      <c r="D24" s="57">
        <v>4900.0</v>
      </c>
      <c r="E24" s="28">
        <f t="shared" ref="E24:E29" si="22">D24*1.15</f>
        <v>5635</v>
      </c>
      <c r="F24" s="29">
        <f t="shared" ref="F24:F29" si="23">G24*3</f>
        <v>6192.3015</v>
      </c>
      <c r="G24" s="39">
        <f t="shared" ref="G24:G29" si="24">(E24*$G$6)*0.33</f>
        <v>2064.1005</v>
      </c>
      <c r="H24" s="31">
        <f t="shared" ref="H24:H29" si="25">I24*6</f>
        <v>6987.400001</v>
      </c>
      <c r="I24" s="40">
        <f t="shared" ref="I24:I29" si="26">(E24*$I$6)*0.1666666667</f>
        <v>1164.566667</v>
      </c>
      <c r="J24" s="33">
        <f t="shared" ref="J24:J29" si="27">K24*12</f>
        <v>8111.15424</v>
      </c>
      <c r="K24" s="41">
        <f t="shared" ref="K24:K29" si="28">(E24*$K$6)*0.0833</f>
        <v>675.92952</v>
      </c>
      <c r="L24" s="35"/>
    </row>
    <row r="25" ht="36.75" customHeight="1">
      <c r="A25" s="56" t="s">
        <v>26</v>
      </c>
      <c r="B25" s="42"/>
      <c r="C25" s="26">
        <v>0.0</v>
      </c>
      <c r="D25" s="57">
        <v>5500.0</v>
      </c>
      <c r="E25" s="28">
        <f t="shared" si="22"/>
        <v>6325</v>
      </c>
      <c r="F25" s="29">
        <f t="shared" si="23"/>
        <v>6950.5425</v>
      </c>
      <c r="G25" s="39">
        <f t="shared" si="24"/>
        <v>2316.8475</v>
      </c>
      <c r="H25" s="31">
        <f t="shared" si="25"/>
        <v>7843.000002</v>
      </c>
      <c r="I25" s="40">
        <f t="shared" si="26"/>
        <v>1307.166667</v>
      </c>
      <c r="J25" s="33">
        <f t="shared" si="27"/>
        <v>9104.3568</v>
      </c>
      <c r="K25" s="41">
        <f t="shared" si="28"/>
        <v>758.6964</v>
      </c>
      <c r="L25" s="35"/>
    </row>
    <row r="26" ht="36.75" customHeight="1">
      <c r="A26" s="56" t="s">
        <v>27</v>
      </c>
      <c r="B26" s="42"/>
      <c r="C26" s="26">
        <v>0.0</v>
      </c>
      <c r="D26" s="57">
        <v>5900.0</v>
      </c>
      <c r="E26" s="28">
        <f t="shared" si="22"/>
        <v>6785</v>
      </c>
      <c r="F26" s="29">
        <f t="shared" si="23"/>
        <v>7456.0365</v>
      </c>
      <c r="G26" s="39">
        <f t="shared" si="24"/>
        <v>2485.3455</v>
      </c>
      <c r="H26" s="31">
        <f t="shared" si="25"/>
        <v>8413.400002</v>
      </c>
      <c r="I26" s="40">
        <f t="shared" si="26"/>
        <v>1402.233334</v>
      </c>
      <c r="J26" s="33">
        <f t="shared" si="27"/>
        <v>9766.49184</v>
      </c>
      <c r="K26" s="41">
        <f t="shared" si="28"/>
        <v>813.87432</v>
      </c>
      <c r="L26" s="35"/>
    </row>
    <row r="27" ht="36.75" customHeight="1">
      <c r="A27" s="56" t="s">
        <v>28</v>
      </c>
      <c r="B27" s="42"/>
      <c r="C27" s="26">
        <v>0.0</v>
      </c>
      <c r="D27" s="57">
        <v>5900.0</v>
      </c>
      <c r="E27" s="28">
        <f t="shared" si="22"/>
        <v>6785</v>
      </c>
      <c r="F27" s="29">
        <f t="shared" si="23"/>
        <v>7456.0365</v>
      </c>
      <c r="G27" s="39">
        <f t="shared" si="24"/>
        <v>2485.3455</v>
      </c>
      <c r="H27" s="31">
        <f t="shared" si="25"/>
        <v>8413.400002</v>
      </c>
      <c r="I27" s="40">
        <f t="shared" si="26"/>
        <v>1402.233334</v>
      </c>
      <c r="J27" s="33">
        <f t="shared" si="27"/>
        <v>9766.49184</v>
      </c>
      <c r="K27" s="41">
        <f t="shared" si="28"/>
        <v>813.87432</v>
      </c>
      <c r="L27" s="35"/>
    </row>
    <row r="28" ht="36.75" customHeight="1">
      <c r="A28" s="56" t="s">
        <v>29</v>
      </c>
      <c r="B28" s="42"/>
      <c r="C28" s="26">
        <v>0.0</v>
      </c>
      <c r="D28" s="57">
        <v>6900.0</v>
      </c>
      <c r="E28" s="28">
        <f t="shared" si="22"/>
        <v>7935</v>
      </c>
      <c r="F28" s="29">
        <f t="shared" si="23"/>
        <v>8719.7715</v>
      </c>
      <c r="G28" s="39">
        <f t="shared" si="24"/>
        <v>2906.5905</v>
      </c>
      <c r="H28" s="31">
        <f t="shared" si="25"/>
        <v>9839.400002</v>
      </c>
      <c r="I28" s="40">
        <f t="shared" si="26"/>
        <v>1639.9</v>
      </c>
      <c r="J28" s="33">
        <f t="shared" si="27"/>
        <v>11421.82944</v>
      </c>
      <c r="K28" s="41">
        <f t="shared" si="28"/>
        <v>951.81912</v>
      </c>
      <c r="L28" s="35"/>
    </row>
    <row r="29" ht="36.75" customHeight="1">
      <c r="A29" s="58" t="s">
        <v>30</v>
      </c>
      <c r="B29" s="42"/>
      <c r="C29" s="59">
        <v>0.0</v>
      </c>
      <c r="D29" s="60">
        <v>5900.0</v>
      </c>
      <c r="E29" s="28">
        <f t="shared" si="22"/>
        <v>6785</v>
      </c>
      <c r="F29" s="29">
        <f t="shared" si="23"/>
        <v>7456.0365</v>
      </c>
      <c r="G29" s="39">
        <f t="shared" si="24"/>
        <v>2485.3455</v>
      </c>
      <c r="H29" s="31">
        <f t="shared" si="25"/>
        <v>8413.400002</v>
      </c>
      <c r="I29" s="40">
        <f t="shared" si="26"/>
        <v>1402.233334</v>
      </c>
      <c r="J29" s="33">
        <f t="shared" si="27"/>
        <v>9766.49184</v>
      </c>
      <c r="K29" s="41">
        <f t="shared" si="28"/>
        <v>813.87432</v>
      </c>
      <c r="L29" s="35"/>
    </row>
    <row r="30" ht="12.0" customHeight="1">
      <c r="A30" s="47"/>
      <c r="B30" s="48"/>
      <c r="C30" s="48"/>
      <c r="D30" s="48"/>
      <c r="E30" s="49"/>
      <c r="F30" s="50"/>
      <c r="G30" s="48"/>
      <c r="H30" s="48"/>
      <c r="I30" s="48"/>
      <c r="J30" s="48"/>
      <c r="K30" s="51"/>
      <c r="L30" s="35"/>
    </row>
    <row r="31" ht="36.75" customHeight="1">
      <c r="A31" s="58" t="s">
        <v>31</v>
      </c>
      <c r="B31" s="42"/>
      <c r="C31" s="59">
        <v>0.0</v>
      </c>
      <c r="D31" s="60">
        <v>5500.0</v>
      </c>
      <c r="E31" s="28">
        <f>D31*1.15</f>
        <v>6325</v>
      </c>
      <c r="F31" s="29">
        <f>G31*3</f>
        <v>6950.5425</v>
      </c>
      <c r="G31" s="39">
        <f>(E31*$G$6)*0.33</f>
        <v>2316.8475</v>
      </c>
      <c r="H31" s="31">
        <f>I31*6</f>
        <v>7843.000002</v>
      </c>
      <c r="I31" s="40">
        <f>(E31*$I$6)*0.1666666667</f>
        <v>1307.166667</v>
      </c>
      <c r="J31" s="33">
        <f>K31*12</f>
        <v>9104.3568</v>
      </c>
      <c r="K31" s="41">
        <f>(E31*$K$6)*0.0833</f>
        <v>758.6964</v>
      </c>
      <c r="L31" s="35"/>
    </row>
    <row r="32" ht="12.0" customHeight="1">
      <c r="A32" s="47"/>
      <c r="B32" s="48"/>
      <c r="C32" s="48"/>
      <c r="D32" s="48"/>
      <c r="E32" s="49"/>
      <c r="F32" s="50"/>
      <c r="G32" s="48"/>
      <c r="H32" s="48"/>
      <c r="I32" s="48"/>
      <c r="J32" s="48"/>
      <c r="K32" s="51"/>
      <c r="L32" s="35"/>
    </row>
    <row r="33" ht="36.75" customHeight="1">
      <c r="A33" s="61" t="s">
        <v>32</v>
      </c>
      <c r="B33" s="62"/>
      <c r="C33" s="59">
        <v>0.0</v>
      </c>
      <c r="D33" s="60">
        <v>2900.0</v>
      </c>
      <c r="E33" s="28">
        <f>D33*1.15</f>
        <v>3335</v>
      </c>
      <c r="F33" s="29">
        <f>G33*3</f>
        <v>3664.8315</v>
      </c>
      <c r="G33" s="39">
        <f>(E33*$G$6)*0.33</f>
        <v>1221.6105</v>
      </c>
      <c r="H33" s="31">
        <f>I33*6</f>
        <v>4135.400001</v>
      </c>
      <c r="I33" s="40">
        <f>(E33*$I$6)*0.1666666667</f>
        <v>689.2333335</v>
      </c>
      <c r="J33" s="33">
        <f>K33*12</f>
        <v>4800.47904</v>
      </c>
      <c r="K33" s="41">
        <f>(E33*$K$6)*0.0833</f>
        <v>400.03992</v>
      </c>
      <c r="L33" s="63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ht="12.0" customHeight="1">
      <c r="A34" s="47"/>
      <c r="B34" s="48"/>
      <c r="C34" s="48"/>
      <c r="D34" s="48"/>
      <c r="E34" s="49"/>
      <c r="F34" s="50"/>
      <c r="G34" s="48"/>
      <c r="H34" s="48"/>
      <c r="I34" s="48"/>
      <c r="J34" s="48"/>
      <c r="K34" s="51"/>
      <c r="L34" s="35"/>
    </row>
    <row r="35" ht="15.0" customHeight="1">
      <c r="A35" s="65"/>
      <c r="B35" s="66"/>
      <c r="C35" s="65"/>
      <c r="D35" s="67"/>
      <c r="E35" s="67"/>
      <c r="F35" s="68"/>
      <c r="G35" s="69"/>
      <c r="H35" s="70"/>
      <c r="I35" s="71"/>
      <c r="J35" s="72"/>
      <c r="K35" s="73"/>
      <c r="L35" s="63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ht="36.75" customHeight="1">
      <c r="A36" s="74" t="s">
        <v>33</v>
      </c>
      <c r="B36" s="17" t="s">
        <v>34</v>
      </c>
      <c r="C36" s="74"/>
      <c r="D36" s="75"/>
      <c r="E36" s="75"/>
      <c r="F36" s="76"/>
      <c r="G36" s="75"/>
      <c r="H36" s="75"/>
      <c r="I36" s="75"/>
      <c r="J36" s="75"/>
      <c r="K36" s="77"/>
      <c r="L36" s="63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ht="18.75" customHeight="1">
      <c r="A37" s="78" t="s">
        <v>12</v>
      </c>
      <c r="B37" s="79" t="s">
        <v>35</v>
      </c>
      <c r="C37" s="43">
        <v>17.8</v>
      </c>
      <c r="D37" s="38">
        <v>4900.0</v>
      </c>
      <c r="E37" s="28">
        <f t="shared" ref="E37:E42" si="29">D37*1.15</f>
        <v>5635</v>
      </c>
      <c r="F37" s="29">
        <f t="shared" ref="F37:F42" si="30">G37*3</f>
        <v>6192.3015</v>
      </c>
      <c r="G37" s="80">
        <f t="shared" ref="G37:G42" si="31">(E37*$G$6)*0.33</f>
        <v>2064.1005</v>
      </c>
      <c r="H37" s="31">
        <f t="shared" ref="H37:H42" si="32">I37*6</f>
        <v>6987.400001</v>
      </c>
      <c r="I37" s="81">
        <f t="shared" ref="I37:I42" si="33">(E37*$I$6)*0.1666666667</f>
        <v>1164.566667</v>
      </c>
      <c r="J37" s="33">
        <f t="shared" ref="J37:J42" si="34">K37*12</f>
        <v>8111.15424</v>
      </c>
      <c r="K37" s="41">
        <f t="shared" ref="K37:K42" si="35">(E37*$K$6)*0.0833</f>
        <v>675.92952</v>
      </c>
      <c r="L37" s="35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ht="19.5" customHeight="1">
      <c r="A38" s="78" t="s">
        <v>36</v>
      </c>
      <c r="B38" s="79" t="s">
        <v>35</v>
      </c>
      <c r="C38" s="43">
        <v>15.6</v>
      </c>
      <c r="D38" s="38">
        <v>2900.0</v>
      </c>
      <c r="E38" s="28">
        <f t="shared" si="29"/>
        <v>3335</v>
      </c>
      <c r="F38" s="29">
        <f t="shared" si="30"/>
        <v>3664.8315</v>
      </c>
      <c r="G38" s="80">
        <f t="shared" si="31"/>
        <v>1221.6105</v>
      </c>
      <c r="H38" s="31">
        <f t="shared" si="32"/>
        <v>4135.400001</v>
      </c>
      <c r="I38" s="81">
        <f t="shared" si="33"/>
        <v>689.2333335</v>
      </c>
      <c r="J38" s="33">
        <f t="shared" si="34"/>
        <v>4800.47904</v>
      </c>
      <c r="K38" s="41">
        <f t="shared" si="35"/>
        <v>400.03992</v>
      </c>
      <c r="L38" s="35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ht="20.25" customHeight="1">
      <c r="A39" s="78" t="s">
        <v>37</v>
      </c>
      <c r="B39" s="79" t="s">
        <v>35</v>
      </c>
      <c r="C39" s="37">
        <v>0.0</v>
      </c>
      <c r="D39" s="38">
        <v>3900.0</v>
      </c>
      <c r="E39" s="28">
        <f t="shared" si="29"/>
        <v>4485</v>
      </c>
      <c r="F39" s="29">
        <f t="shared" si="30"/>
        <v>4928.5665</v>
      </c>
      <c r="G39" s="80">
        <f t="shared" si="31"/>
        <v>1642.8555</v>
      </c>
      <c r="H39" s="31">
        <f t="shared" si="32"/>
        <v>5561.400001</v>
      </c>
      <c r="I39" s="81">
        <f t="shared" si="33"/>
        <v>926.9000002</v>
      </c>
      <c r="J39" s="33">
        <f t="shared" si="34"/>
        <v>6455.81664</v>
      </c>
      <c r="K39" s="41">
        <f t="shared" si="35"/>
        <v>537.98472</v>
      </c>
      <c r="L39" s="35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ht="18.75" customHeight="1">
      <c r="A40" s="78" t="s">
        <v>38</v>
      </c>
      <c r="B40" s="79" t="s">
        <v>35</v>
      </c>
      <c r="C40" s="82">
        <v>0.0</v>
      </c>
      <c r="D40" s="38">
        <v>4500.0</v>
      </c>
      <c r="E40" s="28">
        <f t="shared" si="29"/>
        <v>5175</v>
      </c>
      <c r="F40" s="29">
        <f t="shared" si="30"/>
        <v>5686.8075</v>
      </c>
      <c r="G40" s="80">
        <f t="shared" si="31"/>
        <v>1895.6025</v>
      </c>
      <c r="H40" s="31">
        <f t="shared" si="32"/>
        <v>6417.000001</v>
      </c>
      <c r="I40" s="81">
        <f t="shared" si="33"/>
        <v>1069.5</v>
      </c>
      <c r="J40" s="33">
        <f t="shared" si="34"/>
        <v>7449.0192</v>
      </c>
      <c r="K40" s="41">
        <f t="shared" si="35"/>
        <v>620.7516</v>
      </c>
      <c r="L40" s="35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ht="19.5" customHeight="1">
      <c r="A41" s="78" t="s">
        <v>39</v>
      </c>
      <c r="B41" s="79" t="s">
        <v>35</v>
      </c>
      <c r="C41" s="82">
        <v>0.0</v>
      </c>
      <c r="D41" s="38">
        <v>4900.0</v>
      </c>
      <c r="E41" s="28">
        <f t="shared" si="29"/>
        <v>5635</v>
      </c>
      <c r="F41" s="29">
        <f t="shared" si="30"/>
        <v>6192.3015</v>
      </c>
      <c r="G41" s="80">
        <f t="shared" si="31"/>
        <v>2064.1005</v>
      </c>
      <c r="H41" s="31">
        <f t="shared" si="32"/>
        <v>6987.400001</v>
      </c>
      <c r="I41" s="81">
        <f t="shared" si="33"/>
        <v>1164.566667</v>
      </c>
      <c r="J41" s="33">
        <f t="shared" si="34"/>
        <v>8111.15424</v>
      </c>
      <c r="K41" s="41">
        <f t="shared" si="35"/>
        <v>675.92952</v>
      </c>
      <c r="L41" s="35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ht="18.75" customHeight="1">
      <c r="A42" s="78" t="s">
        <v>40</v>
      </c>
      <c r="B42" s="79" t="s">
        <v>35</v>
      </c>
      <c r="C42" s="83">
        <v>18.9</v>
      </c>
      <c r="D42" s="38">
        <v>6900.0</v>
      </c>
      <c r="E42" s="28">
        <f t="shared" si="29"/>
        <v>7935</v>
      </c>
      <c r="F42" s="29">
        <f t="shared" si="30"/>
        <v>8719.7715</v>
      </c>
      <c r="G42" s="80">
        <f t="shared" si="31"/>
        <v>2906.5905</v>
      </c>
      <c r="H42" s="31">
        <f t="shared" si="32"/>
        <v>9839.400002</v>
      </c>
      <c r="I42" s="81">
        <f t="shared" si="33"/>
        <v>1639.9</v>
      </c>
      <c r="J42" s="33">
        <f t="shared" si="34"/>
        <v>11421.82944</v>
      </c>
      <c r="K42" s="41">
        <f t="shared" si="35"/>
        <v>951.81912</v>
      </c>
      <c r="L42" s="35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ht="12.0" customHeight="1">
      <c r="A43" s="47"/>
      <c r="B43" s="48"/>
      <c r="C43" s="48"/>
      <c r="D43" s="48"/>
      <c r="E43" s="49"/>
      <c r="F43" s="50"/>
      <c r="G43" s="48"/>
      <c r="H43" s="48"/>
      <c r="I43" s="48"/>
      <c r="J43" s="48"/>
      <c r="K43" s="51"/>
      <c r="L43" s="35"/>
    </row>
    <row r="44">
      <c r="A44" s="84"/>
      <c r="B44" s="85"/>
      <c r="C44" s="84"/>
      <c r="D44" s="86"/>
      <c r="E44" s="67"/>
      <c r="F44" s="68"/>
      <c r="G44" s="69"/>
      <c r="H44" s="70"/>
      <c r="I44" s="71"/>
      <c r="J44" s="72"/>
      <c r="K44" s="73"/>
      <c r="L44" s="87">
        <v>0.22</v>
      </c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</row>
    <row r="45" ht="36.75" customHeight="1">
      <c r="A45" s="74"/>
      <c r="B45" s="17" t="s">
        <v>41</v>
      </c>
      <c r="C45" s="74"/>
      <c r="D45" s="75"/>
      <c r="E45" s="89"/>
      <c r="F45" s="90"/>
      <c r="G45" s="89"/>
      <c r="H45" s="89"/>
      <c r="I45" s="89"/>
      <c r="J45" s="89"/>
      <c r="K45" s="91"/>
      <c r="L45" s="92" t="s">
        <v>42</v>
      </c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>
      <c r="A46" s="93" t="s">
        <v>43</v>
      </c>
      <c r="B46" s="94" t="s">
        <v>44</v>
      </c>
      <c r="C46" s="95">
        <v>40.0</v>
      </c>
      <c r="D46" s="96">
        <f t="shared" ref="D46:D51" si="36">(C46*206)*$M$46</f>
        <v>10052.8</v>
      </c>
      <c r="E46" s="97">
        <f t="shared" ref="E46:E51" si="37">D46*1.15</f>
        <v>11560.72</v>
      </c>
      <c r="F46" s="29">
        <f t="shared" ref="F46:F51" si="38">G46*3</f>
        <v>12704.07521</v>
      </c>
      <c r="G46" s="80">
        <f t="shared" ref="G46:G51" si="39">(E46*$G$6)*0.33</f>
        <v>4234.691736</v>
      </c>
      <c r="H46" s="31">
        <f t="shared" ref="H46:H51" si="40">I46*6</f>
        <v>14335.2928</v>
      </c>
      <c r="I46" s="81">
        <f t="shared" ref="I46:I51" si="41">(E46*$I$6)*0.1666666667</f>
        <v>2389.215467</v>
      </c>
      <c r="J46" s="33">
        <f t="shared" ref="J46:J51" si="42">K46*12</f>
        <v>16640.77783</v>
      </c>
      <c r="K46" s="41">
        <f t="shared" ref="K46:K51" si="43">(E46*$K$6)*0.0833</f>
        <v>1386.731485</v>
      </c>
      <c r="L46" s="98">
        <f t="shared" ref="L46:L51" si="44">D46*$L$44</f>
        <v>2211.616</v>
      </c>
      <c r="M46" s="99">
        <v>1.22</v>
      </c>
    </row>
    <row r="47">
      <c r="A47" s="100"/>
      <c r="B47" s="94" t="s">
        <v>45</v>
      </c>
      <c r="C47" s="101">
        <v>30.0</v>
      </c>
      <c r="D47" s="96">
        <f t="shared" si="36"/>
        <v>7539.6</v>
      </c>
      <c r="E47" s="97">
        <f t="shared" si="37"/>
        <v>8670.54</v>
      </c>
      <c r="F47" s="29">
        <f t="shared" si="38"/>
        <v>9528.056406</v>
      </c>
      <c r="G47" s="80">
        <f t="shared" si="39"/>
        <v>3176.018802</v>
      </c>
      <c r="H47" s="31">
        <f t="shared" si="40"/>
        <v>10751.4696</v>
      </c>
      <c r="I47" s="81">
        <f t="shared" si="41"/>
        <v>1791.9116</v>
      </c>
      <c r="J47" s="33">
        <f t="shared" si="42"/>
        <v>12480.58337</v>
      </c>
      <c r="K47" s="41">
        <f t="shared" si="43"/>
        <v>1040.048614</v>
      </c>
      <c r="L47" s="98">
        <f t="shared" si="44"/>
        <v>1658.712</v>
      </c>
    </row>
    <row r="48">
      <c r="A48" s="100"/>
      <c r="B48" s="94" t="s">
        <v>46</v>
      </c>
      <c r="C48" s="101">
        <v>0.0</v>
      </c>
      <c r="D48" s="96">
        <f t="shared" si="36"/>
        <v>0</v>
      </c>
      <c r="E48" s="97">
        <f t="shared" si="37"/>
        <v>0</v>
      </c>
      <c r="F48" s="29">
        <f t="shared" si="38"/>
        <v>0</v>
      </c>
      <c r="G48" s="80">
        <f t="shared" si="39"/>
        <v>0</v>
      </c>
      <c r="H48" s="31">
        <f t="shared" si="40"/>
        <v>0</v>
      </c>
      <c r="I48" s="81">
        <f t="shared" si="41"/>
        <v>0</v>
      </c>
      <c r="J48" s="33">
        <f t="shared" si="42"/>
        <v>0</v>
      </c>
      <c r="K48" s="41">
        <f t="shared" si="43"/>
        <v>0</v>
      </c>
      <c r="L48" s="98">
        <f t="shared" si="44"/>
        <v>0</v>
      </c>
    </row>
    <row r="49">
      <c r="A49" s="100"/>
      <c r="B49" s="94" t="s">
        <v>47</v>
      </c>
      <c r="C49" s="101">
        <v>0.0</v>
      </c>
      <c r="D49" s="96">
        <f t="shared" si="36"/>
        <v>0</v>
      </c>
      <c r="E49" s="97">
        <f t="shared" si="37"/>
        <v>0</v>
      </c>
      <c r="F49" s="29">
        <f t="shared" si="38"/>
        <v>0</v>
      </c>
      <c r="G49" s="80">
        <f t="shared" si="39"/>
        <v>0</v>
      </c>
      <c r="H49" s="31">
        <f t="shared" si="40"/>
        <v>0</v>
      </c>
      <c r="I49" s="81">
        <f t="shared" si="41"/>
        <v>0</v>
      </c>
      <c r="J49" s="33">
        <f t="shared" si="42"/>
        <v>0</v>
      </c>
      <c r="K49" s="41">
        <f t="shared" si="43"/>
        <v>0</v>
      </c>
      <c r="L49" s="98">
        <f t="shared" si="44"/>
        <v>0</v>
      </c>
    </row>
    <row r="50">
      <c r="A50" s="100"/>
      <c r="B50" s="94" t="s">
        <v>48</v>
      </c>
      <c r="C50" s="101">
        <v>35.0</v>
      </c>
      <c r="D50" s="96">
        <f t="shared" si="36"/>
        <v>8796.2</v>
      </c>
      <c r="E50" s="97">
        <f t="shared" si="37"/>
        <v>10115.63</v>
      </c>
      <c r="F50" s="29">
        <f t="shared" si="38"/>
        <v>11116.06581</v>
      </c>
      <c r="G50" s="80">
        <f t="shared" si="39"/>
        <v>3705.355269</v>
      </c>
      <c r="H50" s="31">
        <f t="shared" si="40"/>
        <v>12543.3812</v>
      </c>
      <c r="I50" s="81">
        <f t="shared" si="41"/>
        <v>2090.563534</v>
      </c>
      <c r="J50" s="33">
        <f t="shared" si="42"/>
        <v>14560.6806</v>
      </c>
      <c r="K50" s="41">
        <f t="shared" si="43"/>
        <v>1213.39005</v>
      </c>
      <c r="L50" s="98">
        <f t="shared" si="44"/>
        <v>1935.164</v>
      </c>
    </row>
    <row r="51">
      <c r="A51" s="100"/>
      <c r="B51" s="94" t="s">
        <v>49</v>
      </c>
      <c r="C51" s="101">
        <v>55.0</v>
      </c>
      <c r="D51" s="96">
        <f t="shared" si="36"/>
        <v>13822.6</v>
      </c>
      <c r="E51" s="97">
        <f t="shared" si="37"/>
        <v>15895.99</v>
      </c>
      <c r="F51" s="29">
        <f t="shared" si="38"/>
        <v>17468.10341</v>
      </c>
      <c r="G51" s="80">
        <f t="shared" si="39"/>
        <v>5822.701137</v>
      </c>
      <c r="H51" s="31">
        <f t="shared" si="40"/>
        <v>19711.0276</v>
      </c>
      <c r="I51" s="81">
        <f t="shared" si="41"/>
        <v>3285.171267</v>
      </c>
      <c r="J51" s="33">
        <f t="shared" si="42"/>
        <v>22881.06951</v>
      </c>
      <c r="K51" s="41">
        <f t="shared" si="43"/>
        <v>1906.755792</v>
      </c>
      <c r="L51" s="98">
        <f t="shared" si="44"/>
        <v>3040.972</v>
      </c>
    </row>
    <row r="52" ht="12.0" customHeight="1">
      <c r="A52" s="47"/>
      <c r="B52" s="48"/>
      <c r="C52" s="48"/>
      <c r="D52" s="48"/>
      <c r="E52" s="49"/>
      <c r="F52" s="50"/>
      <c r="G52" s="48"/>
      <c r="H52" s="48"/>
      <c r="I52" s="48"/>
      <c r="J52" s="48"/>
      <c r="K52" s="51"/>
      <c r="L52" s="35"/>
    </row>
    <row r="53">
      <c r="A53" s="93" t="s">
        <v>50</v>
      </c>
      <c r="B53" s="102" t="s">
        <v>44</v>
      </c>
      <c r="C53" s="101">
        <v>45.0</v>
      </c>
      <c r="D53" s="96">
        <f t="shared" ref="D53:D58" si="45">(C53*206)*$M$46</f>
        <v>11309.4</v>
      </c>
      <c r="E53" s="97">
        <f t="shared" ref="E53:E58" si="46">D53*1.15</f>
        <v>13005.81</v>
      </c>
      <c r="F53" s="29">
        <f t="shared" ref="F53:F58" si="47">G53*3</f>
        <v>14292.08461</v>
      </c>
      <c r="G53" s="80">
        <f t="shared" ref="G53:G58" si="48">(E53*$G$6)*0.33</f>
        <v>4764.028203</v>
      </c>
      <c r="H53" s="31">
        <f t="shared" ref="H53:H58" si="49">I53*6</f>
        <v>16127.2044</v>
      </c>
      <c r="I53" s="81">
        <f t="shared" ref="I53:I58" si="50">(E53*$I$6)*0.1666666667</f>
        <v>2687.867401</v>
      </c>
      <c r="J53" s="33">
        <f t="shared" ref="J53:J58" si="51">K53*12</f>
        <v>18720.87505</v>
      </c>
      <c r="K53" s="41">
        <f t="shared" ref="K53:K58" si="52">(E53*$K$6)*0.0833</f>
        <v>1560.072921</v>
      </c>
      <c r="L53" s="98">
        <f t="shared" ref="L53:L58" si="53">D53*$L$44</f>
        <v>2488.068</v>
      </c>
    </row>
    <row r="54">
      <c r="A54" s="103"/>
      <c r="B54" s="102" t="s">
        <v>45</v>
      </c>
      <c r="C54" s="101">
        <v>33.0</v>
      </c>
      <c r="D54" s="96">
        <f t="shared" si="45"/>
        <v>8293.56</v>
      </c>
      <c r="E54" s="97">
        <f t="shared" si="46"/>
        <v>9537.594</v>
      </c>
      <c r="F54" s="29">
        <f t="shared" si="47"/>
        <v>10480.86205</v>
      </c>
      <c r="G54" s="80">
        <f t="shared" si="48"/>
        <v>3493.620682</v>
      </c>
      <c r="H54" s="31">
        <f t="shared" si="49"/>
        <v>11826.61656</v>
      </c>
      <c r="I54" s="81">
        <f t="shared" si="50"/>
        <v>1971.10276</v>
      </c>
      <c r="J54" s="33">
        <f t="shared" si="51"/>
        <v>13728.64171</v>
      </c>
      <c r="K54" s="41">
        <f t="shared" si="52"/>
        <v>1144.053475</v>
      </c>
      <c r="L54" s="98">
        <f t="shared" si="53"/>
        <v>1824.5832</v>
      </c>
    </row>
    <row r="55">
      <c r="A55" s="103"/>
      <c r="B55" s="102" t="s">
        <v>46</v>
      </c>
      <c r="C55" s="101">
        <v>0.0</v>
      </c>
      <c r="D55" s="96">
        <f t="shared" si="45"/>
        <v>0</v>
      </c>
      <c r="E55" s="97">
        <f t="shared" si="46"/>
        <v>0</v>
      </c>
      <c r="F55" s="29">
        <f t="shared" si="47"/>
        <v>0</v>
      </c>
      <c r="G55" s="80">
        <f t="shared" si="48"/>
        <v>0</v>
      </c>
      <c r="H55" s="31">
        <f t="shared" si="49"/>
        <v>0</v>
      </c>
      <c r="I55" s="81">
        <f t="shared" si="50"/>
        <v>0</v>
      </c>
      <c r="J55" s="33">
        <f t="shared" si="51"/>
        <v>0</v>
      </c>
      <c r="K55" s="41">
        <f t="shared" si="52"/>
        <v>0</v>
      </c>
      <c r="L55" s="98">
        <f t="shared" si="53"/>
        <v>0</v>
      </c>
    </row>
    <row r="56">
      <c r="A56" s="103"/>
      <c r="B56" s="102" t="s">
        <v>47</v>
      </c>
      <c r="C56" s="101">
        <v>0.0</v>
      </c>
      <c r="D56" s="96">
        <f t="shared" si="45"/>
        <v>0</v>
      </c>
      <c r="E56" s="97">
        <f t="shared" si="46"/>
        <v>0</v>
      </c>
      <c r="F56" s="29">
        <f t="shared" si="47"/>
        <v>0</v>
      </c>
      <c r="G56" s="80">
        <f t="shared" si="48"/>
        <v>0</v>
      </c>
      <c r="H56" s="31">
        <f t="shared" si="49"/>
        <v>0</v>
      </c>
      <c r="I56" s="81">
        <f t="shared" si="50"/>
        <v>0</v>
      </c>
      <c r="J56" s="33">
        <f t="shared" si="51"/>
        <v>0</v>
      </c>
      <c r="K56" s="41">
        <f t="shared" si="52"/>
        <v>0</v>
      </c>
      <c r="L56" s="98">
        <f t="shared" si="53"/>
        <v>0</v>
      </c>
    </row>
    <row r="57">
      <c r="A57" s="103"/>
      <c r="B57" s="102" t="s">
        <v>48</v>
      </c>
      <c r="C57" s="101">
        <v>40.0</v>
      </c>
      <c r="D57" s="96">
        <f t="shared" si="45"/>
        <v>10052.8</v>
      </c>
      <c r="E57" s="97">
        <f t="shared" si="46"/>
        <v>11560.72</v>
      </c>
      <c r="F57" s="29">
        <f t="shared" si="47"/>
        <v>12704.07521</v>
      </c>
      <c r="G57" s="80">
        <f t="shared" si="48"/>
        <v>4234.691736</v>
      </c>
      <c r="H57" s="31">
        <f t="shared" si="49"/>
        <v>14335.2928</v>
      </c>
      <c r="I57" s="81">
        <f t="shared" si="50"/>
        <v>2389.215467</v>
      </c>
      <c r="J57" s="33">
        <f t="shared" si="51"/>
        <v>16640.77783</v>
      </c>
      <c r="K57" s="41">
        <f t="shared" si="52"/>
        <v>1386.731485</v>
      </c>
      <c r="L57" s="98">
        <f t="shared" si="53"/>
        <v>2211.616</v>
      </c>
    </row>
    <row r="58">
      <c r="A58" s="103"/>
      <c r="B58" s="102" t="s">
        <v>49</v>
      </c>
      <c r="C58" s="101">
        <v>60.0</v>
      </c>
      <c r="D58" s="96">
        <f t="shared" si="45"/>
        <v>15079.2</v>
      </c>
      <c r="E58" s="97">
        <f t="shared" si="46"/>
        <v>17341.08</v>
      </c>
      <c r="F58" s="29">
        <f t="shared" si="47"/>
        <v>19056.11281</v>
      </c>
      <c r="G58" s="80">
        <f t="shared" si="48"/>
        <v>6352.037604</v>
      </c>
      <c r="H58" s="31">
        <f t="shared" si="49"/>
        <v>21502.9392</v>
      </c>
      <c r="I58" s="81">
        <f t="shared" si="50"/>
        <v>3583.823201</v>
      </c>
      <c r="J58" s="33">
        <f t="shared" si="51"/>
        <v>24961.16674</v>
      </c>
      <c r="K58" s="41">
        <f t="shared" si="52"/>
        <v>2080.097228</v>
      </c>
      <c r="L58" s="98">
        <f t="shared" si="53"/>
        <v>3317.424</v>
      </c>
    </row>
    <row r="59" ht="12.0" customHeight="1">
      <c r="A59" s="47"/>
      <c r="B59" s="48"/>
      <c r="C59" s="48"/>
      <c r="D59" s="48"/>
      <c r="E59" s="49"/>
      <c r="F59" s="50"/>
      <c r="G59" s="48"/>
      <c r="H59" s="48"/>
      <c r="I59" s="48"/>
      <c r="J59" s="48"/>
      <c r="K59" s="51"/>
      <c r="L59" s="35"/>
    </row>
    <row r="60">
      <c r="A60" s="93" t="s">
        <v>51</v>
      </c>
      <c r="B60" s="102" t="s">
        <v>44</v>
      </c>
      <c r="C60" s="101">
        <v>50.0</v>
      </c>
      <c r="D60" s="96">
        <f t="shared" ref="D60:D65" si="54">(C60*206)*$M$46</f>
        <v>12566</v>
      </c>
      <c r="E60" s="97">
        <f t="shared" ref="E60:E65" si="55">D60*1.15</f>
        <v>14450.9</v>
      </c>
      <c r="F60" s="29">
        <f t="shared" ref="F60:F65" si="56">G60*3</f>
        <v>15880.09401</v>
      </c>
      <c r="G60" s="80">
        <f t="shared" ref="G60:G65" si="57">(E60*$G$6)*0.33</f>
        <v>5293.36467</v>
      </c>
      <c r="H60" s="31">
        <f t="shared" ref="H60:H65" si="58">I60*6</f>
        <v>17919.116</v>
      </c>
      <c r="I60" s="81">
        <f t="shared" ref="I60:I65" si="59">(E60*$I$6)*0.1666666667</f>
        <v>2986.519334</v>
      </c>
      <c r="J60" s="33">
        <f t="shared" ref="J60:J65" si="60">K60*12</f>
        <v>20800.97228</v>
      </c>
      <c r="K60" s="41">
        <f t="shared" ref="K60:K65" si="61">(E60*$K$6)*0.0833</f>
        <v>1733.414357</v>
      </c>
      <c r="L60" s="98">
        <f t="shared" ref="L60:L65" si="62">D60*$L$44</f>
        <v>2764.52</v>
      </c>
    </row>
    <row r="61">
      <c r="A61" s="104"/>
      <c r="B61" s="102" t="s">
        <v>45</v>
      </c>
      <c r="C61" s="101">
        <v>38.0</v>
      </c>
      <c r="D61" s="96">
        <f t="shared" si="54"/>
        <v>9550.16</v>
      </c>
      <c r="E61" s="97">
        <f t="shared" si="55"/>
        <v>10982.684</v>
      </c>
      <c r="F61" s="29">
        <f t="shared" si="56"/>
        <v>12068.87145</v>
      </c>
      <c r="G61" s="80">
        <f t="shared" si="57"/>
        <v>4022.957149</v>
      </c>
      <c r="H61" s="31">
        <f t="shared" si="58"/>
        <v>13618.52816</v>
      </c>
      <c r="I61" s="81">
        <f t="shared" si="59"/>
        <v>2269.754694</v>
      </c>
      <c r="J61" s="33">
        <f t="shared" si="60"/>
        <v>15808.73893</v>
      </c>
      <c r="K61" s="41">
        <f t="shared" si="61"/>
        <v>1317.394911</v>
      </c>
      <c r="L61" s="98">
        <f t="shared" si="62"/>
        <v>2101.0352</v>
      </c>
    </row>
    <row r="62">
      <c r="B62" s="102" t="s">
        <v>46</v>
      </c>
      <c r="C62" s="101">
        <v>0.0</v>
      </c>
      <c r="D62" s="96">
        <f t="shared" si="54"/>
        <v>0</v>
      </c>
      <c r="E62" s="97">
        <f t="shared" si="55"/>
        <v>0</v>
      </c>
      <c r="F62" s="29">
        <f t="shared" si="56"/>
        <v>0</v>
      </c>
      <c r="G62" s="80">
        <f t="shared" si="57"/>
        <v>0</v>
      </c>
      <c r="H62" s="31">
        <f t="shared" si="58"/>
        <v>0</v>
      </c>
      <c r="I62" s="81">
        <f t="shared" si="59"/>
        <v>0</v>
      </c>
      <c r="J62" s="33">
        <f t="shared" si="60"/>
        <v>0</v>
      </c>
      <c r="K62" s="41">
        <f t="shared" si="61"/>
        <v>0</v>
      </c>
      <c r="L62" s="98">
        <f t="shared" si="62"/>
        <v>0</v>
      </c>
    </row>
    <row r="63">
      <c r="A63" s="104"/>
      <c r="B63" s="102" t="s">
        <v>47</v>
      </c>
      <c r="C63" s="101">
        <v>0.0</v>
      </c>
      <c r="D63" s="96">
        <f t="shared" si="54"/>
        <v>0</v>
      </c>
      <c r="E63" s="97">
        <f t="shared" si="55"/>
        <v>0</v>
      </c>
      <c r="F63" s="29">
        <f t="shared" si="56"/>
        <v>0</v>
      </c>
      <c r="G63" s="80">
        <f t="shared" si="57"/>
        <v>0</v>
      </c>
      <c r="H63" s="31">
        <f t="shared" si="58"/>
        <v>0</v>
      </c>
      <c r="I63" s="81">
        <f t="shared" si="59"/>
        <v>0</v>
      </c>
      <c r="J63" s="33">
        <f t="shared" si="60"/>
        <v>0</v>
      </c>
      <c r="K63" s="41">
        <f t="shared" si="61"/>
        <v>0</v>
      </c>
      <c r="L63" s="98">
        <f t="shared" si="62"/>
        <v>0</v>
      </c>
    </row>
    <row r="64">
      <c r="A64" s="104"/>
      <c r="B64" s="102" t="s">
        <v>48</v>
      </c>
      <c r="C64" s="101">
        <v>45.0</v>
      </c>
      <c r="D64" s="96">
        <f t="shared" si="54"/>
        <v>11309.4</v>
      </c>
      <c r="E64" s="97">
        <f t="shared" si="55"/>
        <v>13005.81</v>
      </c>
      <c r="F64" s="29">
        <f t="shared" si="56"/>
        <v>14292.08461</v>
      </c>
      <c r="G64" s="80">
        <f t="shared" si="57"/>
        <v>4764.028203</v>
      </c>
      <c r="H64" s="31">
        <f t="shared" si="58"/>
        <v>16127.2044</v>
      </c>
      <c r="I64" s="81">
        <f t="shared" si="59"/>
        <v>2687.867401</v>
      </c>
      <c r="J64" s="33">
        <f t="shared" si="60"/>
        <v>18720.87505</v>
      </c>
      <c r="K64" s="41">
        <f t="shared" si="61"/>
        <v>1560.072921</v>
      </c>
      <c r="L64" s="98">
        <f t="shared" si="62"/>
        <v>2488.068</v>
      </c>
    </row>
    <row r="65">
      <c r="A65" s="104"/>
      <c r="B65" s="102" t="s">
        <v>49</v>
      </c>
      <c r="C65" s="101">
        <v>70.0</v>
      </c>
      <c r="D65" s="96">
        <f t="shared" si="54"/>
        <v>17592.4</v>
      </c>
      <c r="E65" s="97">
        <f t="shared" si="55"/>
        <v>20231.26</v>
      </c>
      <c r="F65" s="29">
        <f t="shared" si="56"/>
        <v>22232.13161</v>
      </c>
      <c r="G65" s="80">
        <f t="shared" si="57"/>
        <v>7410.710538</v>
      </c>
      <c r="H65" s="31">
        <f t="shared" si="58"/>
        <v>25086.76241</v>
      </c>
      <c r="I65" s="81">
        <f t="shared" si="59"/>
        <v>4181.127068</v>
      </c>
      <c r="J65" s="33">
        <f t="shared" si="60"/>
        <v>29121.36119</v>
      </c>
      <c r="K65" s="41">
        <f t="shared" si="61"/>
        <v>2426.7801</v>
      </c>
      <c r="L65" s="98">
        <f t="shared" si="62"/>
        <v>3870.328</v>
      </c>
    </row>
    <row r="66" ht="12.0" customHeight="1">
      <c r="A66" s="47"/>
      <c r="B66" s="48"/>
      <c r="C66" s="48"/>
      <c r="D66" s="48"/>
      <c r="E66" s="49"/>
      <c r="F66" s="50"/>
      <c r="G66" s="48"/>
      <c r="H66" s="48"/>
      <c r="I66" s="48"/>
      <c r="J66" s="48"/>
      <c r="K66" s="51"/>
      <c r="L66" s="35"/>
    </row>
    <row r="67">
      <c r="A67" s="93" t="s">
        <v>52</v>
      </c>
      <c r="B67" s="102" t="s">
        <v>44</v>
      </c>
      <c r="C67" s="101">
        <v>55.0</v>
      </c>
      <c r="D67" s="96">
        <f t="shared" ref="D67:D72" si="63">(C67*206)*$M$46</f>
        <v>13822.6</v>
      </c>
      <c r="E67" s="97">
        <f t="shared" ref="E67:E72" si="64">D67*1.15</f>
        <v>15895.99</v>
      </c>
      <c r="F67" s="29">
        <f t="shared" ref="F67:F72" si="65">G67*3</f>
        <v>17468.10341</v>
      </c>
      <c r="G67" s="80">
        <f t="shared" ref="G67:G72" si="66">(E67*$G$6)*0.33</f>
        <v>5822.701137</v>
      </c>
      <c r="H67" s="31">
        <f t="shared" ref="H67:H72" si="67">I67*6</f>
        <v>19711.0276</v>
      </c>
      <c r="I67" s="81">
        <f t="shared" ref="I67:I72" si="68">(E67*$I$6)*0.1666666667</f>
        <v>3285.171267</v>
      </c>
      <c r="J67" s="33">
        <f t="shared" ref="J67:J72" si="69">K67*12</f>
        <v>22881.06951</v>
      </c>
      <c r="K67" s="41">
        <f t="shared" ref="K67:K72" si="70">(E67*$K$6)*0.0833</f>
        <v>1906.755792</v>
      </c>
      <c r="L67" s="98">
        <f t="shared" ref="L67:L72" si="71">D67*$L$44</f>
        <v>3040.972</v>
      </c>
    </row>
    <row r="68">
      <c r="A68" s="104"/>
      <c r="B68" s="102" t="s">
        <v>45</v>
      </c>
      <c r="C68" s="101">
        <v>42.0</v>
      </c>
      <c r="D68" s="96">
        <f t="shared" si="63"/>
        <v>10555.44</v>
      </c>
      <c r="E68" s="97">
        <f t="shared" si="64"/>
        <v>12138.756</v>
      </c>
      <c r="F68" s="29">
        <f t="shared" si="65"/>
        <v>13339.27897</v>
      </c>
      <c r="G68" s="80">
        <f t="shared" si="66"/>
        <v>4446.426323</v>
      </c>
      <c r="H68" s="31">
        <f t="shared" si="67"/>
        <v>15052.05744</v>
      </c>
      <c r="I68" s="81">
        <f t="shared" si="68"/>
        <v>2508.676241</v>
      </c>
      <c r="J68" s="33">
        <f t="shared" si="69"/>
        <v>17472.81672</v>
      </c>
      <c r="K68" s="41">
        <f t="shared" si="70"/>
        <v>1456.06806</v>
      </c>
      <c r="L68" s="98">
        <f t="shared" si="71"/>
        <v>2322.1968</v>
      </c>
    </row>
    <row r="69">
      <c r="A69" s="104"/>
      <c r="B69" s="102" t="s">
        <v>46</v>
      </c>
      <c r="C69" s="101">
        <v>0.0</v>
      </c>
      <c r="D69" s="96">
        <f t="shared" si="63"/>
        <v>0</v>
      </c>
      <c r="E69" s="97">
        <f t="shared" si="64"/>
        <v>0</v>
      </c>
      <c r="F69" s="29">
        <f t="shared" si="65"/>
        <v>0</v>
      </c>
      <c r="G69" s="80">
        <f t="shared" si="66"/>
        <v>0</v>
      </c>
      <c r="H69" s="31">
        <f t="shared" si="67"/>
        <v>0</v>
      </c>
      <c r="I69" s="81">
        <f t="shared" si="68"/>
        <v>0</v>
      </c>
      <c r="J69" s="33">
        <f t="shared" si="69"/>
        <v>0</v>
      </c>
      <c r="K69" s="41">
        <f t="shared" si="70"/>
        <v>0</v>
      </c>
      <c r="L69" s="98">
        <f t="shared" si="71"/>
        <v>0</v>
      </c>
    </row>
    <row r="70">
      <c r="A70" s="104"/>
      <c r="B70" s="102" t="s">
        <v>47</v>
      </c>
      <c r="C70" s="101">
        <v>0.0</v>
      </c>
      <c r="D70" s="96">
        <f t="shared" si="63"/>
        <v>0</v>
      </c>
      <c r="E70" s="97">
        <f t="shared" si="64"/>
        <v>0</v>
      </c>
      <c r="F70" s="29">
        <f t="shared" si="65"/>
        <v>0</v>
      </c>
      <c r="G70" s="80">
        <f t="shared" si="66"/>
        <v>0</v>
      </c>
      <c r="H70" s="31">
        <f t="shared" si="67"/>
        <v>0</v>
      </c>
      <c r="I70" s="81">
        <f t="shared" si="68"/>
        <v>0</v>
      </c>
      <c r="J70" s="33">
        <f t="shared" si="69"/>
        <v>0</v>
      </c>
      <c r="K70" s="41">
        <f t="shared" si="70"/>
        <v>0</v>
      </c>
      <c r="L70" s="98">
        <f t="shared" si="71"/>
        <v>0</v>
      </c>
    </row>
    <row r="71">
      <c r="A71" s="104"/>
      <c r="B71" s="102" t="s">
        <v>48</v>
      </c>
      <c r="C71" s="101">
        <v>50.0</v>
      </c>
      <c r="D71" s="96">
        <f t="shared" si="63"/>
        <v>12566</v>
      </c>
      <c r="E71" s="97">
        <f t="shared" si="64"/>
        <v>14450.9</v>
      </c>
      <c r="F71" s="29">
        <f t="shared" si="65"/>
        <v>15880.09401</v>
      </c>
      <c r="G71" s="80">
        <f t="shared" si="66"/>
        <v>5293.36467</v>
      </c>
      <c r="H71" s="31">
        <f t="shared" si="67"/>
        <v>17919.116</v>
      </c>
      <c r="I71" s="81">
        <f t="shared" si="68"/>
        <v>2986.519334</v>
      </c>
      <c r="J71" s="33">
        <f t="shared" si="69"/>
        <v>20800.97228</v>
      </c>
      <c r="K71" s="41">
        <f t="shared" si="70"/>
        <v>1733.414357</v>
      </c>
      <c r="L71" s="98">
        <f t="shared" si="71"/>
        <v>2764.52</v>
      </c>
    </row>
    <row r="72">
      <c r="A72" s="104"/>
      <c r="B72" s="102" t="s">
        <v>49</v>
      </c>
      <c r="C72" s="101">
        <v>75.0</v>
      </c>
      <c r="D72" s="96">
        <f t="shared" si="63"/>
        <v>18849</v>
      </c>
      <c r="E72" s="97">
        <f t="shared" si="64"/>
        <v>21676.35</v>
      </c>
      <c r="F72" s="29">
        <f t="shared" si="65"/>
        <v>23820.14102</v>
      </c>
      <c r="G72" s="80">
        <f t="shared" si="66"/>
        <v>7940.047005</v>
      </c>
      <c r="H72" s="31">
        <f t="shared" si="67"/>
        <v>26878.67401</v>
      </c>
      <c r="I72" s="81">
        <f t="shared" si="68"/>
        <v>4479.779001</v>
      </c>
      <c r="J72" s="33">
        <f t="shared" si="69"/>
        <v>31201.45842</v>
      </c>
      <c r="K72" s="41">
        <f t="shared" si="70"/>
        <v>2600.121535</v>
      </c>
      <c r="L72" s="98">
        <f t="shared" si="71"/>
        <v>4146.78</v>
      </c>
    </row>
    <row r="73" ht="12.0" customHeight="1">
      <c r="A73" s="47"/>
      <c r="B73" s="48"/>
      <c r="C73" s="48"/>
      <c r="D73" s="48"/>
      <c r="E73" s="49"/>
      <c r="F73" s="50"/>
      <c r="G73" s="48"/>
      <c r="H73" s="48"/>
      <c r="I73" s="48"/>
      <c r="J73" s="48"/>
      <c r="K73" s="51"/>
      <c r="L73" s="35"/>
    </row>
    <row r="74">
      <c r="A74" s="93" t="s">
        <v>53</v>
      </c>
      <c r="B74" s="102" t="s">
        <v>44</v>
      </c>
      <c r="C74" s="101">
        <v>60.0</v>
      </c>
      <c r="D74" s="96">
        <f t="shared" ref="D74:D79" si="72">(C74*206)*$M$46</f>
        <v>15079.2</v>
      </c>
      <c r="E74" s="97">
        <f t="shared" ref="E74:E79" si="73">D74*1.15</f>
        <v>17341.08</v>
      </c>
      <c r="F74" s="29">
        <f t="shared" ref="F74:F79" si="74">G74*3</f>
        <v>19056.11281</v>
      </c>
      <c r="G74" s="80">
        <f t="shared" ref="G74:G79" si="75">(E74*$G$6)*0.33</f>
        <v>6352.037604</v>
      </c>
      <c r="H74" s="31">
        <f t="shared" ref="H74:H79" si="76">I74*6</f>
        <v>21502.9392</v>
      </c>
      <c r="I74" s="81">
        <f t="shared" ref="I74:I79" si="77">(E74*$I$6)*0.1666666667</f>
        <v>3583.823201</v>
      </c>
      <c r="J74" s="33">
        <f t="shared" ref="J74:J79" si="78">K74*12</f>
        <v>24961.16674</v>
      </c>
      <c r="K74" s="41">
        <f t="shared" ref="K74:K79" si="79">(E74*$K$6)*0.0833</f>
        <v>2080.097228</v>
      </c>
      <c r="L74" s="98">
        <f t="shared" ref="L74:L79" si="80">D74*$L$44</f>
        <v>3317.424</v>
      </c>
    </row>
    <row r="75">
      <c r="A75" s="100"/>
      <c r="B75" s="102" t="s">
        <v>45</v>
      </c>
      <c r="C75" s="101">
        <v>45.0</v>
      </c>
      <c r="D75" s="96">
        <f t="shared" si="72"/>
        <v>11309.4</v>
      </c>
      <c r="E75" s="97">
        <f t="shared" si="73"/>
        <v>13005.81</v>
      </c>
      <c r="F75" s="29">
        <f t="shared" si="74"/>
        <v>14292.08461</v>
      </c>
      <c r="G75" s="80">
        <f t="shared" si="75"/>
        <v>4764.028203</v>
      </c>
      <c r="H75" s="31">
        <f t="shared" si="76"/>
        <v>16127.2044</v>
      </c>
      <c r="I75" s="81">
        <f t="shared" si="77"/>
        <v>2687.867401</v>
      </c>
      <c r="J75" s="33">
        <f t="shared" si="78"/>
        <v>18720.87505</v>
      </c>
      <c r="K75" s="41">
        <f t="shared" si="79"/>
        <v>1560.072921</v>
      </c>
      <c r="L75" s="98">
        <f t="shared" si="80"/>
        <v>2488.068</v>
      </c>
    </row>
    <row r="76">
      <c r="A76" s="100"/>
      <c r="B76" s="102" t="s">
        <v>46</v>
      </c>
      <c r="C76" s="101">
        <v>0.0</v>
      </c>
      <c r="D76" s="96">
        <f t="shared" si="72"/>
        <v>0</v>
      </c>
      <c r="E76" s="97">
        <f t="shared" si="73"/>
        <v>0</v>
      </c>
      <c r="F76" s="29">
        <f t="shared" si="74"/>
        <v>0</v>
      </c>
      <c r="G76" s="80">
        <f t="shared" si="75"/>
        <v>0</v>
      </c>
      <c r="H76" s="31">
        <f t="shared" si="76"/>
        <v>0</v>
      </c>
      <c r="I76" s="81">
        <f t="shared" si="77"/>
        <v>0</v>
      </c>
      <c r="J76" s="33">
        <f t="shared" si="78"/>
        <v>0</v>
      </c>
      <c r="K76" s="41">
        <f t="shared" si="79"/>
        <v>0</v>
      </c>
      <c r="L76" s="98">
        <f t="shared" si="80"/>
        <v>0</v>
      </c>
    </row>
    <row r="77">
      <c r="A77" s="100"/>
      <c r="B77" s="102" t="s">
        <v>47</v>
      </c>
      <c r="C77" s="101">
        <v>0.0</v>
      </c>
      <c r="D77" s="96">
        <f t="shared" si="72"/>
        <v>0</v>
      </c>
      <c r="E77" s="97">
        <f t="shared" si="73"/>
        <v>0</v>
      </c>
      <c r="F77" s="29">
        <f t="shared" si="74"/>
        <v>0</v>
      </c>
      <c r="G77" s="80">
        <f t="shared" si="75"/>
        <v>0</v>
      </c>
      <c r="H77" s="31">
        <f t="shared" si="76"/>
        <v>0</v>
      </c>
      <c r="I77" s="81">
        <f t="shared" si="77"/>
        <v>0</v>
      </c>
      <c r="J77" s="33">
        <f t="shared" si="78"/>
        <v>0</v>
      </c>
      <c r="K77" s="41">
        <f t="shared" si="79"/>
        <v>0</v>
      </c>
      <c r="L77" s="98">
        <f t="shared" si="80"/>
        <v>0</v>
      </c>
    </row>
    <row r="78">
      <c r="A78" s="100"/>
      <c r="B78" s="102" t="s">
        <v>48</v>
      </c>
      <c r="C78" s="101">
        <v>55.0</v>
      </c>
      <c r="D78" s="96">
        <f t="shared" si="72"/>
        <v>13822.6</v>
      </c>
      <c r="E78" s="97">
        <f t="shared" si="73"/>
        <v>15895.99</v>
      </c>
      <c r="F78" s="29">
        <f t="shared" si="74"/>
        <v>17468.10341</v>
      </c>
      <c r="G78" s="80">
        <f t="shared" si="75"/>
        <v>5822.701137</v>
      </c>
      <c r="H78" s="31">
        <f t="shared" si="76"/>
        <v>19711.0276</v>
      </c>
      <c r="I78" s="81">
        <f t="shared" si="77"/>
        <v>3285.171267</v>
      </c>
      <c r="J78" s="33">
        <f t="shared" si="78"/>
        <v>22881.06951</v>
      </c>
      <c r="K78" s="41">
        <f t="shared" si="79"/>
        <v>1906.755792</v>
      </c>
      <c r="L78" s="98">
        <f t="shared" si="80"/>
        <v>3040.972</v>
      </c>
    </row>
    <row r="79">
      <c r="A79" s="100"/>
      <c r="B79" s="102" t="s">
        <v>49</v>
      </c>
      <c r="C79" s="101">
        <v>80.0</v>
      </c>
      <c r="D79" s="96">
        <f t="shared" si="72"/>
        <v>20105.6</v>
      </c>
      <c r="E79" s="97">
        <f t="shared" si="73"/>
        <v>23121.44</v>
      </c>
      <c r="F79" s="29">
        <f t="shared" si="74"/>
        <v>25408.15042</v>
      </c>
      <c r="G79" s="80">
        <f t="shared" si="75"/>
        <v>8469.383472</v>
      </c>
      <c r="H79" s="31">
        <f t="shared" si="76"/>
        <v>28670.58561</v>
      </c>
      <c r="I79" s="81">
        <f t="shared" si="77"/>
        <v>4778.430934</v>
      </c>
      <c r="J79" s="33">
        <f t="shared" si="78"/>
        <v>33281.55565</v>
      </c>
      <c r="K79" s="41">
        <f t="shared" si="79"/>
        <v>2773.462971</v>
      </c>
      <c r="L79" s="98">
        <f t="shared" si="80"/>
        <v>4423.232</v>
      </c>
    </row>
    <row r="80" ht="12.0" customHeight="1">
      <c r="A80" s="47"/>
      <c r="B80" s="48"/>
      <c r="C80" s="48"/>
      <c r="D80" s="48"/>
      <c r="E80" s="49"/>
      <c r="F80" s="50"/>
      <c r="G80" s="48"/>
      <c r="H80" s="48"/>
      <c r="I80" s="48"/>
      <c r="J80" s="48"/>
      <c r="K80" s="51"/>
      <c r="L80" s="35"/>
    </row>
    <row r="81">
      <c r="A81" s="93" t="s">
        <v>54</v>
      </c>
      <c r="B81" s="102" t="s">
        <v>44</v>
      </c>
      <c r="C81" s="101">
        <v>65.0</v>
      </c>
      <c r="D81" s="96">
        <f t="shared" ref="D81:D87" si="81">(C81*206)*$M$46</f>
        <v>16335.8</v>
      </c>
      <c r="E81" s="97">
        <f t="shared" ref="E81:E87" si="82">D81*1.15</f>
        <v>18786.17</v>
      </c>
      <c r="F81" s="29">
        <f t="shared" ref="F81:F87" si="83">G81*3</f>
        <v>20644.12221</v>
      </c>
      <c r="G81" s="80">
        <f t="shared" ref="G81:G87" si="84">(E81*$G$6)*0.33</f>
        <v>6881.374071</v>
      </c>
      <c r="H81" s="31">
        <f t="shared" ref="H81:H87" si="85">I81*6</f>
        <v>23294.8508</v>
      </c>
      <c r="I81" s="81">
        <f t="shared" ref="I81:I87" si="86">(E81*$I$6)*0.1666666667</f>
        <v>3882.475134</v>
      </c>
      <c r="J81" s="33">
        <f t="shared" ref="J81:J87" si="87">K81*12</f>
        <v>27041.26397</v>
      </c>
      <c r="K81" s="41">
        <f t="shared" ref="K81:K87" si="88">(E81*$K$6)*0.0833</f>
        <v>2253.438664</v>
      </c>
      <c r="L81" s="98">
        <f t="shared" ref="L81:L87" si="89">D81*$L$44</f>
        <v>3593.876</v>
      </c>
    </row>
    <row r="82">
      <c r="A82" s="104"/>
      <c r="B82" s="102" t="s">
        <v>45</v>
      </c>
      <c r="C82" s="101">
        <v>48.0</v>
      </c>
      <c r="D82" s="96">
        <f t="shared" si="81"/>
        <v>12063.36</v>
      </c>
      <c r="E82" s="97">
        <f t="shared" si="82"/>
        <v>13872.864</v>
      </c>
      <c r="F82" s="29">
        <f t="shared" si="83"/>
        <v>15244.89025</v>
      </c>
      <c r="G82" s="80">
        <f t="shared" si="84"/>
        <v>5081.630083</v>
      </c>
      <c r="H82" s="31">
        <f t="shared" si="85"/>
        <v>17202.35136</v>
      </c>
      <c r="I82" s="81">
        <f t="shared" si="86"/>
        <v>2867.058561</v>
      </c>
      <c r="J82" s="33">
        <f t="shared" si="87"/>
        <v>19968.93339</v>
      </c>
      <c r="K82" s="41">
        <f t="shared" si="88"/>
        <v>1664.077783</v>
      </c>
      <c r="L82" s="98">
        <f t="shared" si="89"/>
        <v>2653.9392</v>
      </c>
    </row>
    <row r="83">
      <c r="A83" s="104"/>
      <c r="B83" s="102" t="s">
        <v>46</v>
      </c>
      <c r="C83" s="101">
        <v>0.0</v>
      </c>
      <c r="D83" s="96">
        <f t="shared" si="81"/>
        <v>0</v>
      </c>
      <c r="E83" s="97">
        <f t="shared" si="82"/>
        <v>0</v>
      </c>
      <c r="F83" s="29">
        <f t="shared" si="83"/>
        <v>0</v>
      </c>
      <c r="G83" s="80">
        <f t="shared" si="84"/>
        <v>0</v>
      </c>
      <c r="H83" s="31">
        <f t="shared" si="85"/>
        <v>0</v>
      </c>
      <c r="I83" s="81">
        <f t="shared" si="86"/>
        <v>0</v>
      </c>
      <c r="J83" s="33">
        <f t="shared" si="87"/>
        <v>0</v>
      </c>
      <c r="K83" s="41">
        <f t="shared" si="88"/>
        <v>0</v>
      </c>
      <c r="L83" s="98">
        <f t="shared" si="89"/>
        <v>0</v>
      </c>
    </row>
    <row r="84">
      <c r="A84" s="104"/>
      <c r="B84" s="102" t="s">
        <v>47</v>
      </c>
      <c r="C84" s="101">
        <v>0.0</v>
      </c>
      <c r="D84" s="96">
        <f t="shared" si="81"/>
        <v>0</v>
      </c>
      <c r="E84" s="97">
        <f t="shared" si="82"/>
        <v>0</v>
      </c>
      <c r="F84" s="29">
        <f t="shared" si="83"/>
        <v>0</v>
      </c>
      <c r="G84" s="80">
        <f t="shared" si="84"/>
        <v>0</v>
      </c>
      <c r="H84" s="31">
        <f t="shared" si="85"/>
        <v>0</v>
      </c>
      <c r="I84" s="81">
        <f t="shared" si="86"/>
        <v>0</v>
      </c>
      <c r="J84" s="33">
        <f t="shared" si="87"/>
        <v>0</v>
      </c>
      <c r="K84" s="41">
        <f t="shared" si="88"/>
        <v>0</v>
      </c>
      <c r="L84" s="98">
        <f t="shared" si="89"/>
        <v>0</v>
      </c>
    </row>
    <row r="85">
      <c r="A85" s="104"/>
      <c r="B85" s="102" t="s">
        <v>48</v>
      </c>
      <c r="C85" s="101">
        <v>60.0</v>
      </c>
      <c r="D85" s="96">
        <f t="shared" si="81"/>
        <v>15079.2</v>
      </c>
      <c r="E85" s="97">
        <f t="shared" si="82"/>
        <v>17341.08</v>
      </c>
      <c r="F85" s="29">
        <f t="shared" si="83"/>
        <v>19056.11281</v>
      </c>
      <c r="G85" s="80">
        <f t="shared" si="84"/>
        <v>6352.037604</v>
      </c>
      <c r="H85" s="31">
        <f t="shared" si="85"/>
        <v>21502.9392</v>
      </c>
      <c r="I85" s="81">
        <f t="shared" si="86"/>
        <v>3583.823201</v>
      </c>
      <c r="J85" s="33">
        <f t="shared" si="87"/>
        <v>24961.16674</v>
      </c>
      <c r="K85" s="41">
        <f t="shared" si="88"/>
        <v>2080.097228</v>
      </c>
      <c r="L85" s="98">
        <f t="shared" si="89"/>
        <v>3317.424</v>
      </c>
    </row>
    <row r="86">
      <c r="A86" s="104"/>
      <c r="B86" s="105" t="s">
        <v>55</v>
      </c>
      <c r="C86" s="101">
        <v>0.0</v>
      </c>
      <c r="D86" s="96">
        <f t="shared" si="81"/>
        <v>0</v>
      </c>
      <c r="E86" s="97">
        <f t="shared" si="82"/>
        <v>0</v>
      </c>
      <c r="F86" s="29">
        <f t="shared" si="83"/>
        <v>0</v>
      </c>
      <c r="G86" s="80">
        <f t="shared" si="84"/>
        <v>0</v>
      </c>
      <c r="H86" s="31">
        <f t="shared" si="85"/>
        <v>0</v>
      </c>
      <c r="I86" s="81">
        <f t="shared" si="86"/>
        <v>0</v>
      </c>
      <c r="J86" s="33">
        <f t="shared" si="87"/>
        <v>0</v>
      </c>
      <c r="K86" s="41">
        <f t="shared" si="88"/>
        <v>0</v>
      </c>
      <c r="L86" s="98">
        <f t="shared" si="89"/>
        <v>0</v>
      </c>
    </row>
    <row r="87">
      <c r="A87" s="104"/>
      <c r="B87" s="106" t="s">
        <v>49</v>
      </c>
      <c r="C87" s="107">
        <v>85.0</v>
      </c>
      <c r="D87" s="96">
        <f t="shared" si="81"/>
        <v>21362.2</v>
      </c>
      <c r="E87" s="97">
        <f t="shared" si="82"/>
        <v>24566.53</v>
      </c>
      <c r="F87" s="29">
        <f t="shared" si="83"/>
        <v>26996.15982</v>
      </c>
      <c r="G87" s="80">
        <f t="shared" si="84"/>
        <v>8998.719939</v>
      </c>
      <c r="H87" s="31">
        <f t="shared" si="85"/>
        <v>30462.49721</v>
      </c>
      <c r="I87" s="81">
        <f t="shared" si="86"/>
        <v>5077.082868</v>
      </c>
      <c r="J87" s="33">
        <f t="shared" si="87"/>
        <v>35361.65288</v>
      </c>
      <c r="K87" s="41">
        <f t="shared" si="88"/>
        <v>2946.804407</v>
      </c>
      <c r="L87" s="108">
        <f t="shared" si="89"/>
        <v>4699.684</v>
      </c>
    </row>
    <row r="88" ht="12.0" customHeight="1">
      <c r="A88" s="47"/>
      <c r="B88" s="48"/>
      <c r="C88" s="48"/>
      <c r="D88" s="48"/>
      <c r="E88" s="49"/>
      <c r="F88" s="50"/>
      <c r="G88" s="48"/>
      <c r="H88" s="48"/>
      <c r="I88" s="48"/>
      <c r="J88" s="48"/>
      <c r="K88" s="51"/>
      <c r="L88" s="35"/>
    </row>
    <row r="89">
      <c r="A89" s="109" t="s">
        <v>56</v>
      </c>
      <c r="B89" s="110"/>
      <c r="C89" s="95">
        <v>0.0</v>
      </c>
      <c r="D89" s="96">
        <f t="shared" ref="D89:D95" si="90">(C89*206)*$M$46</f>
        <v>0</v>
      </c>
      <c r="E89" s="97">
        <f t="shared" ref="E89:E95" si="91">D89*1.15</f>
        <v>0</v>
      </c>
      <c r="F89" s="29">
        <f t="shared" ref="F89:F95" si="92">G89*3</f>
        <v>0</v>
      </c>
      <c r="G89" s="80">
        <f t="shared" ref="G89:G95" si="93">(E89*$G$6)*0.33</f>
        <v>0</v>
      </c>
      <c r="H89" s="31">
        <f t="shared" ref="H89:H95" si="94">I89*6</f>
        <v>0</v>
      </c>
      <c r="I89" s="81">
        <f t="shared" ref="I89:I95" si="95">(E89*$I$6)*0.1666666667</f>
        <v>0</v>
      </c>
      <c r="J89" s="33">
        <f t="shared" ref="J89:J95" si="96">K89*12</f>
        <v>0</v>
      </c>
      <c r="K89" s="41">
        <f t="shared" ref="K89:K95" si="97">(E89*$K$6)*0.0833</f>
        <v>0</v>
      </c>
      <c r="L89" s="111">
        <f t="shared" ref="L89:L95" si="98">D89*$L$44</f>
        <v>0</v>
      </c>
    </row>
    <row r="90">
      <c r="A90" s="112"/>
      <c r="B90" s="102" t="s">
        <v>44</v>
      </c>
      <c r="C90" s="101">
        <v>0.0</v>
      </c>
      <c r="D90" s="96">
        <f t="shared" si="90"/>
        <v>0</v>
      </c>
      <c r="E90" s="97">
        <f t="shared" si="91"/>
        <v>0</v>
      </c>
      <c r="F90" s="29">
        <f t="shared" si="92"/>
        <v>0</v>
      </c>
      <c r="G90" s="80">
        <f t="shared" si="93"/>
        <v>0</v>
      </c>
      <c r="H90" s="31">
        <f t="shared" si="94"/>
        <v>0</v>
      </c>
      <c r="I90" s="81">
        <f t="shared" si="95"/>
        <v>0</v>
      </c>
      <c r="J90" s="33">
        <f t="shared" si="96"/>
        <v>0</v>
      </c>
      <c r="K90" s="41">
        <f t="shared" si="97"/>
        <v>0</v>
      </c>
      <c r="L90" s="98">
        <f t="shared" si="98"/>
        <v>0</v>
      </c>
    </row>
    <row r="91">
      <c r="A91" s="112"/>
      <c r="B91" s="102" t="s">
        <v>45</v>
      </c>
      <c r="C91" s="101">
        <v>0.0</v>
      </c>
      <c r="D91" s="96">
        <f t="shared" si="90"/>
        <v>0</v>
      </c>
      <c r="E91" s="97">
        <f t="shared" si="91"/>
        <v>0</v>
      </c>
      <c r="F91" s="29">
        <f t="shared" si="92"/>
        <v>0</v>
      </c>
      <c r="G91" s="80">
        <f t="shared" si="93"/>
        <v>0</v>
      </c>
      <c r="H91" s="31">
        <f t="shared" si="94"/>
        <v>0</v>
      </c>
      <c r="I91" s="81">
        <f t="shared" si="95"/>
        <v>0</v>
      </c>
      <c r="J91" s="33">
        <f t="shared" si="96"/>
        <v>0</v>
      </c>
      <c r="K91" s="41">
        <f t="shared" si="97"/>
        <v>0</v>
      </c>
      <c r="L91" s="98">
        <f t="shared" si="98"/>
        <v>0</v>
      </c>
    </row>
    <row r="92">
      <c r="A92" s="112"/>
      <c r="B92" s="102" t="s">
        <v>46</v>
      </c>
      <c r="C92" s="101">
        <v>0.0</v>
      </c>
      <c r="D92" s="96">
        <f t="shared" si="90"/>
        <v>0</v>
      </c>
      <c r="E92" s="97">
        <f t="shared" si="91"/>
        <v>0</v>
      </c>
      <c r="F92" s="29">
        <f t="shared" si="92"/>
        <v>0</v>
      </c>
      <c r="G92" s="80">
        <f t="shared" si="93"/>
        <v>0</v>
      </c>
      <c r="H92" s="31">
        <f t="shared" si="94"/>
        <v>0</v>
      </c>
      <c r="I92" s="81">
        <f t="shared" si="95"/>
        <v>0</v>
      </c>
      <c r="J92" s="33">
        <f t="shared" si="96"/>
        <v>0</v>
      </c>
      <c r="K92" s="41">
        <f t="shared" si="97"/>
        <v>0</v>
      </c>
      <c r="L92" s="98">
        <f t="shared" si="98"/>
        <v>0</v>
      </c>
    </row>
    <row r="93">
      <c r="A93" s="112"/>
      <c r="B93" s="102" t="s">
        <v>47</v>
      </c>
      <c r="C93" s="101">
        <v>0.0</v>
      </c>
      <c r="D93" s="96">
        <f t="shared" si="90"/>
        <v>0</v>
      </c>
      <c r="E93" s="97">
        <f t="shared" si="91"/>
        <v>0</v>
      </c>
      <c r="F93" s="29">
        <f t="shared" si="92"/>
        <v>0</v>
      </c>
      <c r="G93" s="80">
        <f t="shared" si="93"/>
        <v>0</v>
      </c>
      <c r="H93" s="31">
        <f t="shared" si="94"/>
        <v>0</v>
      </c>
      <c r="I93" s="81">
        <f t="shared" si="95"/>
        <v>0</v>
      </c>
      <c r="J93" s="33">
        <f t="shared" si="96"/>
        <v>0</v>
      </c>
      <c r="K93" s="41">
        <f t="shared" si="97"/>
        <v>0</v>
      </c>
      <c r="L93" s="98">
        <f t="shared" si="98"/>
        <v>0</v>
      </c>
    </row>
    <row r="94">
      <c r="A94" s="84"/>
      <c r="B94" s="102" t="s">
        <v>48</v>
      </c>
      <c r="C94" s="101">
        <v>0.0</v>
      </c>
      <c r="D94" s="96">
        <f t="shared" si="90"/>
        <v>0</v>
      </c>
      <c r="E94" s="97">
        <f t="shared" si="91"/>
        <v>0</v>
      </c>
      <c r="F94" s="29">
        <f t="shared" si="92"/>
        <v>0</v>
      </c>
      <c r="G94" s="80">
        <f t="shared" si="93"/>
        <v>0</v>
      </c>
      <c r="H94" s="31">
        <f t="shared" si="94"/>
        <v>0</v>
      </c>
      <c r="I94" s="81">
        <f t="shared" si="95"/>
        <v>0</v>
      </c>
      <c r="J94" s="33">
        <f t="shared" si="96"/>
        <v>0</v>
      </c>
      <c r="K94" s="41">
        <f t="shared" si="97"/>
        <v>0</v>
      </c>
      <c r="L94" s="98">
        <f t="shared" si="98"/>
        <v>0</v>
      </c>
    </row>
    <row r="95">
      <c r="A95" s="84"/>
      <c r="B95" s="102" t="s">
        <v>49</v>
      </c>
      <c r="C95" s="101">
        <v>0.0</v>
      </c>
      <c r="D95" s="96">
        <f t="shared" si="90"/>
        <v>0</v>
      </c>
      <c r="E95" s="97">
        <f t="shared" si="91"/>
        <v>0</v>
      </c>
      <c r="F95" s="113">
        <f t="shared" si="92"/>
        <v>0</v>
      </c>
      <c r="G95" s="114">
        <f t="shared" si="93"/>
        <v>0</v>
      </c>
      <c r="H95" s="115">
        <f t="shared" si="94"/>
        <v>0</v>
      </c>
      <c r="I95" s="116">
        <f t="shared" si="95"/>
        <v>0</v>
      </c>
      <c r="J95" s="117">
        <f t="shared" si="96"/>
        <v>0</v>
      </c>
      <c r="K95" s="118">
        <f t="shared" si="97"/>
        <v>0</v>
      </c>
      <c r="L95" s="98">
        <f t="shared" si="98"/>
        <v>0</v>
      </c>
    </row>
    <row r="96" ht="12.0" customHeight="1">
      <c r="A96" s="47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</row>
  </sheetData>
  <mergeCells count="2">
    <mergeCell ref="A1:AB3"/>
    <mergeCell ref="F5:K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9.57"/>
    <col customWidth="1" min="3" max="3" width="15.86"/>
    <col customWidth="1" min="4" max="4" width="24.43"/>
    <col customWidth="1" min="5" max="5" width="24.0"/>
    <col customWidth="1" min="6" max="6" width="21.86"/>
    <col customWidth="1" min="7" max="7" width="20.29"/>
    <col customWidth="1" min="8" max="8" width="21.43"/>
    <col customWidth="1" min="9" max="9" width="18.43"/>
    <col customWidth="1" min="10" max="10" width="23.29"/>
    <col customWidth="1" min="11" max="11" width="18.71"/>
    <col customWidth="1" min="12" max="12" width="26.14"/>
    <col customWidth="1" min="13" max="13" width="17.43"/>
  </cols>
  <sheetData>
    <row r="1">
      <c r="A1" s="119" t="s">
        <v>57</v>
      </c>
    </row>
    <row r="4">
      <c r="A4" s="2"/>
      <c r="B4" s="2"/>
      <c r="C4" s="3"/>
      <c r="D4" s="3"/>
      <c r="E4" s="120"/>
      <c r="F4" s="66"/>
      <c r="G4" s="66"/>
      <c r="H4" s="121"/>
      <c r="I4" s="121"/>
      <c r="J4" s="6"/>
      <c r="K4" s="6"/>
    </row>
    <row r="5">
      <c r="A5" s="2"/>
      <c r="B5" s="2"/>
      <c r="C5" s="3"/>
      <c r="D5" s="3"/>
      <c r="E5" s="120"/>
      <c r="F5" s="122" t="s">
        <v>0</v>
      </c>
      <c r="G5" s="123"/>
      <c r="H5" s="123"/>
      <c r="I5" s="123"/>
      <c r="J5" s="123"/>
      <c r="K5" s="124"/>
    </row>
    <row r="6">
      <c r="A6" s="2"/>
      <c r="B6" s="2"/>
      <c r="C6" s="3"/>
      <c r="D6" s="3"/>
      <c r="E6" s="120"/>
      <c r="F6" s="125"/>
      <c r="G6" s="126">
        <v>1.11</v>
      </c>
      <c r="H6" s="126"/>
      <c r="I6" s="126">
        <v>1.24</v>
      </c>
      <c r="J6" s="126"/>
      <c r="K6" s="127">
        <v>1.44</v>
      </c>
      <c r="L6" s="128">
        <v>0.22</v>
      </c>
    </row>
    <row r="7">
      <c r="A7" s="129" t="s">
        <v>1</v>
      </c>
      <c r="B7" s="129" t="s">
        <v>58</v>
      </c>
      <c r="C7" s="129" t="s">
        <v>3</v>
      </c>
      <c r="D7" s="130" t="s">
        <v>4</v>
      </c>
      <c r="E7" s="131" t="s">
        <v>5</v>
      </c>
      <c r="F7" s="132" t="s">
        <v>6</v>
      </c>
      <c r="G7" s="21" t="s">
        <v>7</v>
      </c>
      <c r="H7" s="21" t="s">
        <v>8</v>
      </c>
      <c r="I7" s="22" t="s">
        <v>9</v>
      </c>
      <c r="J7" s="21" t="s">
        <v>10</v>
      </c>
      <c r="K7" s="22" t="s">
        <v>11</v>
      </c>
      <c r="L7" s="22" t="s">
        <v>42</v>
      </c>
    </row>
    <row r="8" ht="24.0" customHeight="1">
      <c r="A8" s="133" t="s">
        <v>59</v>
      </c>
      <c r="B8" s="134" t="s">
        <v>60</v>
      </c>
      <c r="C8" s="135">
        <v>36.55496467415731</v>
      </c>
      <c r="D8" s="136">
        <f t="shared" ref="D8:D17" si="1">(C8*206)*$M$8</f>
        <v>9186.993722</v>
      </c>
      <c r="E8" s="137">
        <f t="shared" ref="E8:E17" si="2">D8*1.15</f>
        <v>10565.04278</v>
      </c>
      <c r="F8" s="138">
        <f t="shared" ref="F8:F17" si="3">G8*3</f>
        <v>11609.92551</v>
      </c>
      <c r="G8" s="139">
        <f t="shared" ref="G8:G17" si="4">(E8*$G$6)*0.33</f>
        <v>3869.97517</v>
      </c>
      <c r="H8" s="140">
        <f t="shared" ref="H8:H17" si="5">I8*6</f>
        <v>13100.65305</v>
      </c>
      <c r="I8" s="141">
        <f t="shared" ref="I8:I17" si="6">(E8*$I$6)*0.1666666667</f>
        <v>2183.442175</v>
      </c>
      <c r="J8" s="142">
        <f t="shared" ref="J8:J17" si="7">K8*12</f>
        <v>15207.57614</v>
      </c>
      <c r="K8" s="143">
        <f t="shared" ref="K8:K17" si="8">(E8*$K$6)*0.0833</f>
        <v>1267.298012</v>
      </c>
      <c r="L8" s="144">
        <f t="shared" ref="L8:L17" si="9">D8*$L$6</f>
        <v>2021.138619</v>
      </c>
      <c r="M8" s="99">
        <v>1.22</v>
      </c>
    </row>
    <row r="9">
      <c r="A9" s="145"/>
      <c r="B9" s="146" t="s">
        <v>61</v>
      </c>
      <c r="C9" s="147">
        <v>16.99603523595506</v>
      </c>
      <c r="D9" s="136">
        <f t="shared" si="1"/>
        <v>4271.443576</v>
      </c>
      <c r="E9" s="137">
        <f t="shared" si="2"/>
        <v>4912.160112</v>
      </c>
      <c r="F9" s="138">
        <f t="shared" si="3"/>
        <v>5397.972747</v>
      </c>
      <c r="G9" s="148">
        <f t="shared" si="4"/>
        <v>1799.324249</v>
      </c>
      <c r="H9" s="140">
        <f t="shared" si="5"/>
        <v>6091.07854</v>
      </c>
      <c r="I9" s="149">
        <f t="shared" si="6"/>
        <v>1015.179757</v>
      </c>
      <c r="J9" s="142">
        <f t="shared" si="7"/>
        <v>7070.681157</v>
      </c>
      <c r="K9" s="150">
        <f t="shared" si="8"/>
        <v>589.2234297</v>
      </c>
      <c r="L9" s="151">
        <f t="shared" si="9"/>
        <v>939.7175866</v>
      </c>
    </row>
    <row r="10">
      <c r="A10" s="145"/>
      <c r="B10" s="146" t="s">
        <v>62</v>
      </c>
      <c r="C10" s="147">
        <v>23.538159910112366</v>
      </c>
      <c r="D10" s="136">
        <f t="shared" si="1"/>
        <v>5915.610349</v>
      </c>
      <c r="E10" s="137">
        <f t="shared" si="2"/>
        <v>6802.951901</v>
      </c>
      <c r="F10" s="138">
        <f t="shared" si="3"/>
        <v>7475.763844</v>
      </c>
      <c r="G10" s="148">
        <f t="shared" si="4"/>
        <v>2491.921281</v>
      </c>
      <c r="H10" s="140">
        <f t="shared" si="5"/>
        <v>8435.660359</v>
      </c>
      <c r="I10" s="149">
        <f t="shared" si="6"/>
        <v>1405.943393</v>
      </c>
      <c r="J10" s="142">
        <f t="shared" si="7"/>
        <v>9792.332237</v>
      </c>
      <c r="K10" s="150">
        <f t="shared" si="8"/>
        <v>816.0276864</v>
      </c>
      <c r="L10" s="151">
        <f t="shared" si="9"/>
        <v>1301.434277</v>
      </c>
    </row>
    <row r="11">
      <c r="A11" s="145"/>
      <c r="B11" s="152" t="s">
        <v>63</v>
      </c>
      <c r="C11" s="147">
        <v>15.0</v>
      </c>
      <c r="D11" s="136">
        <f t="shared" si="1"/>
        <v>3769.8</v>
      </c>
      <c r="E11" s="137">
        <f t="shared" si="2"/>
        <v>4335.27</v>
      </c>
      <c r="F11" s="138">
        <f t="shared" si="3"/>
        <v>4764.028203</v>
      </c>
      <c r="G11" s="148">
        <f t="shared" si="4"/>
        <v>1588.009401</v>
      </c>
      <c r="H11" s="140">
        <f t="shared" si="5"/>
        <v>5375.734801</v>
      </c>
      <c r="I11" s="149">
        <f t="shared" si="6"/>
        <v>895.9558002</v>
      </c>
      <c r="J11" s="142">
        <f t="shared" si="7"/>
        <v>6240.291684</v>
      </c>
      <c r="K11" s="150">
        <f t="shared" si="8"/>
        <v>520.024307</v>
      </c>
      <c r="L11" s="151">
        <f t="shared" si="9"/>
        <v>829.356</v>
      </c>
    </row>
    <row r="12">
      <c r="A12" s="145"/>
      <c r="B12" s="152" t="s">
        <v>64</v>
      </c>
      <c r="C12" s="147">
        <v>15.377365213483152</v>
      </c>
      <c r="D12" s="136">
        <f t="shared" si="1"/>
        <v>3864.639425</v>
      </c>
      <c r="E12" s="137">
        <f t="shared" si="2"/>
        <v>4444.335339</v>
      </c>
      <c r="F12" s="138">
        <f t="shared" si="3"/>
        <v>4883.880104</v>
      </c>
      <c r="G12" s="148">
        <f t="shared" si="4"/>
        <v>1627.960035</v>
      </c>
      <c r="H12" s="140">
        <f t="shared" si="5"/>
        <v>5510.975822</v>
      </c>
      <c r="I12" s="149">
        <f t="shared" si="6"/>
        <v>918.4959703</v>
      </c>
      <c r="J12" s="142">
        <f t="shared" si="7"/>
        <v>6397.282951</v>
      </c>
      <c r="K12" s="150">
        <f t="shared" si="8"/>
        <v>533.1069126</v>
      </c>
      <c r="L12" s="151">
        <f t="shared" si="9"/>
        <v>850.2206736</v>
      </c>
    </row>
    <row r="13">
      <c r="A13" s="145"/>
      <c r="B13" s="152" t="s">
        <v>65</v>
      </c>
      <c r="C13" s="147">
        <v>14.702919370786521</v>
      </c>
      <c r="D13" s="136">
        <f t="shared" si="1"/>
        <v>3695.137696</v>
      </c>
      <c r="E13" s="137">
        <f t="shared" si="2"/>
        <v>4249.408351</v>
      </c>
      <c r="F13" s="138">
        <f t="shared" si="3"/>
        <v>4669.674837</v>
      </c>
      <c r="G13" s="148">
        <f t="shared" si="4"/>
        <v>1556.558279</v>
      </c>
      <c r="H13" s="140">
        <f t="shared" si="5"/>
        <v>5269.266356</v>
      </c>
      <c r="I13" s="149">
        <f t="shared" si="6"/>
        <v>878.2110593</v>
      </c>
      <c r="J13" s="142">
        <f t="shared" si="7"/>
        <v>6116.700366</v>
      </c>
      <c r="K13" s="150">
        <f t="shared" si="8"/>
        <v>509.7250305</v>
      </c>
      <c r="L13" s="151">
        <f t="shared" si="9"/>
        <v>812.9302932</v>
      </c>
    </row>
    <row r="14">
      <c r="A14" s="145"/>
      <c r="B14" s="152" t="s">
        <v>66</v>
      </c>
      <c r="C14" s="147">
        <v>23.470715325842704</v>
      </c>
      <c r="D14" s="136">
        <f t="shared" si="1"/>
        <v>5898.660176</v>
      </c>
      <c r="E14" s="137">
        <f t="shared" si="2"/>
        <v>6783.459202</v>
      </c>
      <c r="F14" s="138">
        <f t="shared" si="3"/>
        <v>7454.343317</v>
      </c>
      <c r="G14" s="148">
        <f t="shared" si="4"/>
        <v>2484.781106</v>
      </c>
      <c r="H14" s="140">
        <f t="shared" si="5"/>
        <v>8411.489412</v>
      </c>
      <c r="I14" s="149">
        <f t="shared" si="6"/>
        <v>1401.914902</v>
      </c>
      <c r="J14" s="142">
        <f t="shared" si="7"/>
        <v>9764.273978</v>
      </c>
      <c r="K14" s="150">
        <f t="shared" si="8"/>
        <v>813.6894982</v>
      </c>
      <c r="L14" s="151">
        <f t="shared" si="9"/>
        <v>1297.705239</v>
      </c>
    </row>
    <row r="15">
      <c r="A15" s="145"/>
      <c r="B15" s="152" t="s">
        <v>67</v>
      </c>
      <c r="C15" s="147">
        <v>13.488916853932587</v>
      </c>
      <c r="D15" s="136">
        <f t="shared" si="1"/>
        <v>3390.034584</v>
      </c>
      <c r="E15" s="137">
        <f t="shared" si="2"/>
        <v>3898.539771</v>
      </c>
      <c r="F15" s="138">
        <f t="shared" si="3"/>
        <v>4284.105355</v>
      </c>
      <c r="G15" s="148">
        <f t="shared" si="4"/>
        <v>1428.035118</v>
      </c>
      <c r="H15" s="140">
        <f t="shared" si="5"/>
        <v>4834.189317</v>
      </c>
      <c r="I15" s="149">
        <f t="shared" si="6"/>
        <v>805.6982196</v>
      </c>
      <c r="J15" s="142">
        <f t="shared" si="7"/>
        <v>5611.651712</v>
      </c>
      <c r="K15" s="150">
        <f t="shared" si="8"/>
        <v>467.6376426</v>
      </c>
      <c r="L15" s="151">
        <f t="shared" si="9"/>
        <v>745.8076084</v>
      </c>
    </row>
    <row r="16">
      <c r="A16" s="145"/>
      <c r="B16" s="152" t="s">
        <v>68</v>
      </c>
      <c r="C16" s="147">
        <v>0.0</v>
      </c>
      <c r="D16" s="136">
        <f t="shared" si="1"/>
        <v>0</v>
      </c>
      <c r="E16" s="137">
        <f t="shared" si="2"/>
        <v>0</v>
      </c>
      <c r="F16" s="138">
        <f t="shared" si="3"/>
        <v>0</v>
      </c>
      <c r="G16" s="148">
        <f t="shared" si="4"/>
        <v>0</v>
      </c>
      <c r="H16" s="140">
        <f t="shared" si="5"/>
        <v>0</v>
      </c>
      <c r="I16" s="149">
        <f t="shared" si="6"/>
        <v>0</v>
      </c>
      <c r="J16" s="142">
        <f t="shared" si="7"/>
        <v>0</v>
      </c>
      <c r="K16" s="150">
        <f t="shared" si="8"/>
        <v>0</v>
      </c>
      <c r="L16" s="151">
        <f t="shared" si="9"/>
        <v>0</v>
      </c>
    </row>
    <row r="17">
      <c r="A17" s="145"/>
      <c r="B17" s="146" t="s">
        <v>69</v>
      </c>
      <c r="C17" s="147">
        <v>0.0</v>
      </c>
      <c r="D17" s="136">
        <f t="shared" si="1"/>
        <v>0</v>
      </c>
      <c r="E17" s="137">
        <f t="shared" si="2"/>
        <v>0</v>
      </c>
      <c r="F17" s="138">
        <f t="shared" si="3"/>
        <v>0</v>
      </c>
      <c r="G17" s="148">
        <f t="shared" si="4"/>
        <v>0</v>
      </c>
      <c r="H17" s="140">
        <f t="shared" si="5"/>
        <v>0</v>
      </c>
      <c r="I17" s="149">
        <f t="shared" si="6"/>
        <v>0</v>
      </c>
      <c r="J17" s="142">
        <f t="shared" si="7"/>
        <v>0</v>
      </c>
      <c r="K17" s="150">
        <f t="shared" si="8"/>
        <v>0</v>
      </c>
      <c r="L17" s="151">
        <f t="shared" si="9"/>
        <v>0</v>
      </c>
    </row>
    <row r="18">
      <c r="A18" s="153"/>
      <c r="B18" s="153"/>
      <c r="C18" s="153"/>
      <c r="D18" s="153"/>
      <c r="E18" s="153"/>
      <c r="F18" s="154"/>
      <c r="G18" s="153"/>
      <c r="H18" s="153"/>
      <c r="I18" s="153"/>
      <c r="J18" s="153"/>
      <c r="K18" s="155"/>
      <c r="L18" s="153"/>
    </row>
    <row r="19">
      <c r="A19" s="153"/>
      <c r="B19" s="153"/>
      <c r="C19" s="153"/>
      <c r="D19" s="153"/>
      <c r="E19" s="153"/>
      <c r="F19" s="154"/>
      <c r="G19" s="153"/>
      <c r="H19" s="153"/>
      <c r="I19" s="153"/>
      <c r="J19" s="153"/>
      <c r="K19" s="155"/>
      <c r="L19" s="153"/>
    </row>
    <row r="20" ht="24.0" customHeight="1">
      <c r="A20" s="133" t="s">
        <v>70</v>
      </c>
      <c r="B20" s="152" t="s">
        <v>71</v>
      </c>
      <c r="C20" s="147">
        <v>40.44</v>
      </c>
      <c r="D20" s="136">
        <f t="shared" ref="D20:D36" si="10">(C20*206)*$M$8</f>
        <v>10163.3808</v>
      </c>
      <c r="E20" s="137">
        <f t="shared" ref="E20:E36" si="11">D20*1.15</f>
        <v>11687.88792</v>
      </c>
      <c r="F20" s="138">
        <f t="shared" ref="F20:F36" si="12">G20*3</f>
        <v>12843.82004</v>
      </c>
      <c r="G20" s="148">
        <f t="shared" ref="G20:G36" si="13">(E20*$G$6)*0.33</f>
        <v>4281.273345</v>
      </c>
      <c r="H20" s="140">
        <f t="shared" ref="H20:H36" si="14">I20*6</f>
        <v>14492.98102</v>
      </c>
      <c r="I20" s="149">
        <f t="shared" ref="I20:I36" si="15">(E20*$I$6)*0.1666666667</f>
        <v>2415.496837</v>
      </c>
      <c r="J20" s="142">
        <f t="shared" ref="J20:J36" si="16">K20*12</f>
        <v>16823.82638</v>
      </c>
      <c r="K20" s="150">
        <f t="shared" ref="K20:K36" si="17">(E20*$K$6)*0.0833</f>
        <v>1401.985532</v>
      </c>
      <c r="L20" s="151">
        <f t="shared" ref="L20:L36" si="18">D20*$L$6</f>
        <v>2235.943776</v>
      </c>
    </row>
    <row r="21">
      <c r="A21" s="11"/>
      <c r="B21" s="152" t="s">
        <v>72</v>
      </c>
      <c r="C21" s="147">
        <v>26.640610786516866</v>
      </c>
      <c r="D21" s="136">
        <f t="shared" si="10"/>
        <v>6695.318303</v>
      </c>
      <c r="E21" s="137">
        <f t="shared" si="11"/>
        <v>7699.616048</v>
      </c>
      <c r="F21" s="138">
        <f t="shared" si="12"/>
        <v>8461.108075</v>
      </c>
      <c r="G21" s="148">
        <f t="shared" si="13"/>
        <v>2820.369358</v>
      </c>
      <c r="H21" s="140">
        <f t="shared" si="14"/>
        <v>9547.523902</v>
      </c>
      <c r="I21" s="149">
        <f t="shared" si="15"/>
        <v>1591.253984</v>
      </c>
      <c r="J21" s="142">
        <f t="shared" si="16"/>
        <v>11083.01213</v>
      </c>
      <c r="K21" s="150">
        <f t="shared" si="17"/>
        <v>923.5843442</v>
      </c>
      <c r="L21" s="151">
        <f t="shared" si="18"/>
        <v>1472.970027</v>
      </c>
    </row>
    <row r="22">
      <c r="A22" s="11"/>
      <c r="B22" s="152" t="s">
        <v>73</v>
      </c>
      <c r="C22" s="147">
        <v>29.675617078651694</v>
      </c>
      <c r="D22" s="136">
        <f t="shared" si="10"/>
        <v>7458.076084</v>
      </c>
      <c r="E22" s="137">
        <f t="shared" si="11"/>
        <v>8576.787497</v>
      </c>
      <c r="F22" s="138">
        <f t="shared" si="12"/>
        <v>9425.03178</v>
      </c>
      <c r="G22" s="148">
        <f t="shared" si="13"/>
        <v>3141.67726</v>
      </c>
      <c r="H22" s="140">
        <f t="shared" si="14"/>
        <v>10635.2165</v>
      </c>
      <c r="I22" s="149">
        <f t="shared" si="15"/>
        <v>1772.536083</v>
      </c>
      <c r="J22" s="142">
        <f t="shared" si="16"/>
        <v>12345.63377</v>
      </c>
      <c r="K22" s="150">
        <f t="shared" si="17"/>
        <v>1028.802814</v>
      </c>
      <c r="L22" s="151">
        <f t="shared" si="18"/>
        <v>1640.776739</v>
      </c>
    </row>
    <row r="23">
      <c r="A23" s="11"/>
      <c r="B23" s="152" t="s">
        <v>74</v>
      </c>
      <c r="C23" s="147">
        <v>33.25018004494383</v>
      </c>
      <c r="D23" s="136">
        <f t="shared" si="10"/>
        <v>8356.435249</v>
      </c>
      <c r="E23" s="137">
        <f t="shared" si="11"/>
        <v>9609.900536</v>
      </c>
      <c r="F23" s="138">
        <f t="shared" si="12"/>
        <v>10560.3197</v>
      </c>
      <c r="G23" s="148">
        <f t="shared" si="13"/>
        <v>3520.106566</v>
      </c>
      <c r="H23" s="140">
        <f t="shared" si="14"/>
        <v>11916.27667</v>
      </c>
      <c r="I23" s="149">
        <f t="shared" si="15"/>
        <v>1986.046111</v>
      </c>
      <c r="J23" s="142">
        <f t="shared" si="16"/>
        <v>13832.72147</v>
      </c>
      <c r="K23" s="150">
        <f t="shared" si="17"/>
        <v>1152.726789</v>
      </c>
      <c r="L23" s="151">
        <f t="shared" si="18"/>
        <v>1838.415755</v>
      </c>
    </row>
    <row r="24">
      <c r="A24" s="11"/>
      <c r="B24" s="152" t="s">
        <v>75</v>
      </c>
      <c r="C24" s="147">
        <v>30.35006292134832</v>
      </c>
      <c r="D24" s="136">
        <f t="shared" si="10"/>
        <v>7627.577813</v>
      </c>
      <c r="E24" s="137">
        <f t="shared" si="11"/>
        <v>8771.714485</v>
      </c>
      <c r="F24" s="138">
        <f t="shared" si="12"/>
        <v>9639.237048</v>
      </c>
      <c r="G24" s="148">
        <f t="shared" si="13"/>
        <v>3213.079016</v>
      </c>
      <c r="H24" s="140">
        <f t="shared" si="14"/>
        <v>10876.92596</v>
      </c>
      <c r="I24" s="149">
        <f t="shared" si="15"/>
        <v>1812.820994</v>
      </c>
      <c r="J24" s="142">
        <f t="shared" si="16"/>
        <v>12626.21635</v>
      </c>
      <c r="K24" s="150">
        <f t="shared" si="17"/>
        <v>1052.184696</v>
      </c>
      <c r="L24" s="151">
        <f t="shared" si="18"/>
        <v>1678.067119</v>
      </c>
    </row>
    <row r="25">
      <c r="A25" s="11"/>
      <c r="B25" s="152" t="s">
        <v>64</v>
      </c>
      <c r="C25" s="147">
        <v>20.435709033707873</v>
      </c>
      <c r="D25" s="136">
        <f t="shared" si="10"/>
        <v>5135.902394</v>
      </c>
      <c r="E25" s="137">
        <f t="shared" si="11"/>
        <v>5906.287754</v>
      </c>
      <c r="F25" s="138">
        <f t="shared" si="12"/>
        <v>6490.419612</v>
      </c>
      <c r="G25" s="148">
        <f t="shared" si="13"/>
        <v>2163.473204</v>
      </c>
      <c r="H25" s="140">
        <f t="shared" si="14"/>
        <v>7323.796816</v>
      </c>
      <c r="I25" s="149">
        <f t="shared" si="15"/>
        <v>1220.632803</v>
      </c>
      <c r="J25" s="142">
        <f t="shared" si="16"/>
        <v>8501.652343</v>
      </c>
      <c r="K25" s="150">
        <f t="shared" si="17"/>
        <v>708.4710286</v>
      </c>
      <c r="L25" s="151">
        <f t="shared" si="18"/>
        <v>1129.898527</v>
      </c>
    </row>
    <row r="26">
      <c r="A26" s="11"/>
      <c r="B26" s="152" t="s">
        <v>65</v>
      </c>
      <c r="C26" s="147">
        <v>20.907821123595507</v>
      </c>
      <c r="D26" s="136">
        <f t="shared" si="10"/>
        <v>5254.553605</v>
      </c>
      <c r="E26" s="137">
        <f t="shared" si="11"/>
        <v>6042.736645</v>
      </c>
      <c r="F26" s="138">
        <f t="shared" si="12"/>
        <v>6640.3633</v>
      </c>
      <c r="G26" s="148">
        <f t="shared" si="13"/>
        <v>2213.454433</v>
      </c>
      <c r="H26" s="140">
        <f t="shared" si="14"/>
        <v>7492.993442</v>
      </c>
      <c r="I26" s="149">
        <f t="shared" si="15"/>
        <v>1248.83224</v>
      </c>
      <c r="J26" s="142">
        <f t="shared" si="16"/>
        <v>8698.060153</v>
      </c>
      <c r="K26" s="150">
        <f t="shared" si="17"/>
        <v>724.8383461</v>
      </c>
      <c r="L26" s="151">
        <f t="shared" si="18"/>
        <v>1156.001793</v>
      </c>
    </row>
    <row r="27">
      <c r="A27" s="11"/>
      <c r="B27" s="152" t="s">
        <v>76</v>
      </c>
      <c r="C27" s="147">
        <v>22.863714067415735</v>
      </c>
      <c r="D27" s="136">
        <f t="shared" si="10"/>
        <v>5746.108619</v>
      </c>
      <c r="E27" s="137">
        <f t="shared" si="11"/>
        <v>6608.024912</v>
      </c>
      <c r="F27" s="138">
        <f t="shared" si="12"/>
        <v>7261.558576</v>
      </c>
      <c r="G27" s="148">
        <f t="shared" si="13"/>
        <v>2420.519525</v>
      </c>
      <c r="H27" s="140">
        <f t="shared" si="14"/>
        <v>8193.950893</v>
      </c>
      <c r="I27" s="149">
        <f t="shared" si="15"/>
        <v>1365.658482</v>
      </c>
      <c r="J27" s="142">
        <f t="shared" si="16"/>
        <v>9511.749651</v>
      </c>
      <c r="K27" s="150">
        <f t="shared" si="17"/>
        <v>792.6458043</v>
      </c>
      <c r="L27" s="151">
        <f t="shared" si="18"/>
        <v>1264.143896</v>
      </c>
    </row>
    <row r="28">
      <c r="A28" s="11"/>
      <c r="B28" s="152" t="s">
        <v>68</v>
      </c>
      <c r="C28" s="147">
        <v>16.186700224719104</v>
      </c>
      <c r="D28" s="136">
        <f t="shared" si="10"/>
        <v>4068.0415</v>
      </c>
      <c r="E28" s="137">
        <f t="shared" si="11"/>
        <v>4678.247726</v>
      </c>
      <c r="F28" s="138">
        <f t="shared" si="12"/>
        <v>5140.926426</v>
      </c>
      <c r="G28" s="148">
        <f t="shared" si="13"/>
        <v>1713.642142</v>
      </c>
      <c r="H28" s="140">
        <f t="shared" si="14"/>
        <v>5801.027181</v>
      </c>
      <c r="I28" s="149">
        <f t="shared" si="15"/>
        <v>966.8378635</v>
      </c>
      <c r="J28" s="142">
        <f t="shared" si="16"/>
        <v>6733.982054</v>
      </c>
      <c r="K28" s="150">
        <f t="shared" si="17"/>
        <v>561.1651712</v>
      </c>
      <c r="L28" s="151">
        <f t="shared" si="18"/>
        <v>894.9691301</v>
      </c>
    </row>
    <row r="29">
      <c r="A29" s="11"/>
      <c r="B29" s="152" t="s">
        <v>69</v>
      </c>
      <c r="C29" s="147">
        <v>34.90257235955057</v>
      </c>
      <c r="D29" s="136">
        <f t="shared" si="10"/>
        <v>8771.714485</v>
      </c>
      <c r="E29" s="137">
        <f t="shared" si="11"/>
        <v>10087.47166</v>
      </c>
      <c r="F29" s="138">
        <f t="shared" si="12"/>
        <v>11085.12261</v>
      </c>
      <c r="G29" s="148">
        <f t="shared" si="13"/>
        <v>3695.040868</v>
      </c>
      <c r="H29" s="140">
        <f t="shared" si="14"/>
        <v>12508.46486</v>
      </c>
      <c r="I29" s="149">
        <f t="shared" si="15"/>
        <v>2084.744143</v>
      </c>
      <c r="J29" s="142">
        <f t="shared" si="16"/>
        <v>14520.1488</v>
      </c>
      <c r="K29" s="150">
        <f t="shared" si="17"/>
        <v>1210.0124</v>
      </c>
      <c r="L29" s="151">
        <f t="shared" si="18"/>
        <v>1929.777187</v>
      </c>
    </row>
    <row r="30">
      <c r="A30" s="11"/>
      <c r="B30" s="152" t="s">
        <v>77</v>
      </c>
      <c r="C30" s="147">
        <v>23.470715325842704</v>
      </c>
      <c r="D30" s="136">
        <f t="shared" si="10"/>
        <v>5898.660176</v>
      </c>
      <c r="E30" s="137">
        <f t="shared" si="11"/>
        <v>6783.459202</v>
      </c>
      <c r="F30" s="138">
        <f t="shared" si="12"/>
        <v>7454.343317</v>
      </c>
      <c r="G30" s="148">
        <f t="shared" si="13"/>
        <v>2484.781106</v>
      </c>
      <c r="H30" s="140">
        <f t="shared" si="14"/>
        <v>8411.489412</v>
      </c>
      <c r="I30" s="149">
        <f t="shared" si="15"/>
        <v>1401.914902</v>
      </c>
      <c r="J30" s="142">
        <f t="shared" si="16"/>
        <v>9764.273978</v>
      </c>
      <c r="K30" s="150">
        <f t="shared" si="17"/>
        <v>813.6894982</v>
      </c>
      <c r="L30" s="151">
        <f t="shared" si="18"/>
        <v>1297.705239</v>
      </c>
    </row>
    <row r="31">
      <c r="A31" s="11"/>
      <c r="B31" s="152" t="s">
        <v>78</v>
      </c>
      <c r="C31" s="147">
        <v>20.435709033707873</v>
      </c>
      <c r="D31" s="136">
        <f t="shared" si="10"/>
        <v>5135.902394</v>
      </c>
      <c r="E31" s="137">
        <f t="shared" si="11"/>
        <v>5906.287754</v>
      </c>
      <c r="F31" s="138">
        <f t="shared" si="12"/>
        <v>6490.419612</v>
      </c>
      <c r="G31" s="148">
        <f t="shared" si="13"/>
        <v>2163.473204</v>
      </c>
      <c r="H31" s="140">
        <f t="shared" si="14"/>
        <v>7323.796816</v>
      </c>
      <c r="I31" s="149">
        <f t="shared" si="15"/>
        <v>1220.632803</v>
      </c>
      <c r="J31" s="142">
        <f t="shared" si="16"/>
        <v>8501.652343</v>
      </c>
      <c r="K31" s="150">
        <f t="shared" si="17"/>
        <v>708.4710286</v>
      </c>
      <c r="L31" s="151">
        <f t="shared" si="18"/>
        <v>1129.898527</v>
      </c>
    </row>
    <row r="32">
      <c r="A32" s="11"/>
      <c r="B32" s="152" t="s">
        <v>79</v>
      </c>
      <c r="C32" s="147">
        <v>16.861146067415735</v>
      </c>
      <c r="D32" s="136">
        <f t="shared" si="10"/>
        <v>4237.54323</v>
      </c>
      <c r="E32" s="137">
        <f t="shared" si="11"/>
        <v>4873.174714</v>
      </c>
      <c r="F32" s="138">
        <f t="shared" si="12"/>
        <v>5355.131693</v>
      </c>
      <c r="G32" s="148">
        <f t="shared" si="13"/>
        <v>1785.043898</v>
      </c>
      <c r="H32" s="140">
        <f t="shared" si="14"/>
        <v>6042.736647</v>
      </c>
      <c r="I32" s="149">
        <f t="shared" si="15"/>
        <v>1007.122774</v>
      </c>
      <c r="J32" s="142">
        <f t="shared" si="16"/>
        <v>7014.56464</v>
      </c>
      <c r="K32" s="150">
        <f t="shared" si="17"/>
        <v>584.5470533</v>
      </c>
      <c r="L32" s="151">
        <f t="shared" si="18"/>
        <v>932.2595105</v>
      </c>
    </row>
    <row r="33">
      <c r="A33" s="11"/>
      <c r="B33" s="152" t="s">
        <v>80</v>
      </c>
      <c r="C33" s="147">
        <v>51.1229948764045</v>
      </c>
      <c r="D33" s="136">
        <f t="shared" si="10"/>
        <v>12848.23107</v>
      </c>
      <c r="E33" s="137">
        <f t="shared" si="11"/>
        <v>14775.46573</v>
      </c>
      <c r="F33" s="138">
        <f t="shared" si="12"/>
        <v>16236.75929</v>
      </c>
      <c r="G33" s="148">
        <f t="shared" si="13"/>
        <v>5412.253098</v>
      </c>
      <c r="H33" s="140">
        <f t="shared" si="14"/>
        <v>18321.57751</v>
      </c>
      <c r="I33" s="149">
        <f t="shared" si="15"/>
        <v>3053.596252</v>
      </c>
      <c r="J33" s="142">
        <f t="shared" si="16"/>
        <v>21268.15999</v>
      </c>
      <c r="K33" s="150">
        <f t="shared" si="17"/>
        <v>1772.346666</v>
      </c>
      <c r="L33" s="151">
        <f t="shared" si="18"/>
        <v>2826.610836</v>
      </c>
    </row>
    <row r="34">
      <c r="A34" s="11"/>
      <c r="B34" s="146" t="s">
        <v>81</v>
      </c>
      <c r="C34" s="147">
        <v>29.877950831460684</v>
      </c>
      <c r="D34" s="136">
        <f t="shared" si="10"/>
        <v>7508.926603</v>
      </c>
      <c r="E34" s="137">
        <f t="shared" si="11"/>
        <v>8635.265593</v>
      </c>
      <c r="F34" s="138">
        <f t="shared" si="12"/>
        <v>9489.293361</v>
      </c>
      <c r="G34" s="148">
        <f t="shared" si="13"/>
        <v>3163.097787</v>
      </c>
      <c r="H34" s="140">
        <f t="shared" si="14"/>
        <v>10707.72934</v>
      </c>
      <c r="I34" s="149">
        <f t="shared" si="15"/>
        <v>1784.621556</v>
      </c>
      <c r="J34" s="142">
        <f t="shared" si="16"/>
        <v>12429.80854</v>
      </c>
      <c r="K34" s="150">
        <f t="shared" si="17"/>
        <v>1035.817378</v>
      </c>
      <c r="L34" s="151">
        <f t="shared" si="18"/>
        <v>1651.963853</v>
      </c>
    </row>
    <row r="35">
      <c r="A35" s="11"/>
      <c r="B35" s="146" t="s">
        <v>82</v>
      </c>
      <c r="C35" s="147">
        <v>14.500585617977528</v>
      </c>
      <c r="D35" s="136">
        <f t="shared" si="10"/>
        <v>3644.287178</v>
      </c>
      <c r="E35" s="137">
        <f t="shared" si="11"/>
        <v>4190.930254</v>
      </c>
      <c r="F35" s="138">
        <f t="shared" si="12"/>
        <v>4605.413256</v>
      </c>
      <c r="G35" s="148">
        <f t="shared" si="13"/>
        <v>1535.137752</v>
      </c>
      <c r="H35" s="140">
        <f t="shared" si="14"/>
        <v>5196.753516</v>
      </c>
      <c r="I35" s="149">
        <f t="shared" si="15"/>
        <v>866.125586</v>
      </c>
      <c r="J35" s="142">
        <f t="shared" si="16"/>
        <v>6032.52559</v>
      </c>
      <c r="K35" s="150">
        <f t="shared" si="17"/>
        <v>502.7104658</v>
      </c>
      <c r="L35" s="151">
        <f t="shared" si="18"/>
        <v>801.7431791</v>
      </c>
    </row>
    <row r="36">
      <c r="A36" s="11"/>
      <c r="B36" s="146" t="s">
        <v>83</v>
      </c>
      <c r="C36" s="147">
        <v>0.0</v>
      </c>
      <c r="D36" s="136">
        <f t="shared" si="10"/>
        <v>0</v>
      </c>
      <c r="E36" s="137">
        <f t="shared" si="11"/>
        <v>0</v>
      </c>
      <c r="F36" s="138">
        <f t="shared" si="12"/>
        <v>0</v>
      </c>
      <c r="G36" s="148">
        <f t="shared" si="13"/>
        <v>0</v>
      </c>
      <c r="H36" s="140">
        <f t="shared" si="14"/>
        <v>0</v>
      </c>
      <c r="I36" s="149">
        <f t="shared" si="15"/>
        <v>0</v>
      </c>
      <c r="J36" s="142">
        <f t="shared" si="16"/>
        <v>0</v>
      </c>
      <c r="K36" s="150">
        <f t="shared" si="17"/>
        <v>0</v>
      </c>
      <c r="L36" s="151">
        <f t="shared" si="18"/>
        <v>0</v>
      </c>
    </row>
    <row r="37">
      <c r="A37" s="156"/>
      <c r="B37" s="156"/>
      <c r="C37" s="156"/>
      <c r="D37" s="156"/>
      <c r="E37" s="156"/>
      <c r="F37" s="157"/>
      <c r="G37" s="156"/>
      <c r="H37" s="156"/>
      <c r="I37" s="156"/>
      <c r="J37" s="156"/>
      <c r="K37" s="158"/>
      <c r="L37" s="156"/>
    </row>
    <row r="38" ht="24.0" customHeight="1">
      <c r="A38" s="133" t="s">
        <v>84</v>
      </c>
      <c r="B38" s="159" t="s">
        <v>60</v>
      </c>
      <c r="C38" s="147">
        <v>32.00245523595506</v>
      </c>
      <c r="D38" s="136">
        <f t="shared" ref="D38:D54" si="19">(C38*206)*$M$8</f>
        <v>8042.85705</v>
      </c>
      <c r="E38" s="137">
        <f t="shared" ref="E38:E54" si="20">D38*1.15</f>
        <v>9249.285607</v>
      </c>
      <c r="F38" s="138">
        <f t="shared" ref="F38:F54" si="21">G38*3</f>
        <v>10164.03995</v>
      </c>
      <c r="G38" s="148">
        <f t="shared" ref="G38:G54" si="22">(E38*$G$6)*0.33</f>
        <v>3388.013318</v>
      </c>
      <c r="H38" s="140">
        <f t="shared" ref="H38:H54" si="23">I38*6</f>
        <v>11469.11416</v>
      </c>
      <c r="I38" s="149">
        <f t="shared" ref="I38:I54" si="24">(E38*$I$6)*0.1666666667</f>
        <v>1911.519026</v>
      </c>
      <c r="J38" s="142">
        <f t="shared" ref="J38:J54" si="25">K38*12</f>
        <v>13313.64369</v>
      </c>
      <c r="K38" s="150">
        <f t="shared" ref="K38:K54" si="26">(E38*$K$6)*0.0833</f>
        <v>1109.470307</v>
      </c>
      <c r="L38" s="151">
        <f t="shared" ref="L38:L54" si="27">D38*$L$6</f>
        <v>1769.428551</v>
      </c>
    </row>
    <row r="39">
      <c r="A39" s="11"/>
      <c r="B39" s="152" t="s">
        <v>72</v>
      </c>
      <c r="C39" s="147">
        <v>29.675617078651694</v>
      </c>
      <c r="D39" s="136">
        <f t="shared" si="19"/>
        <v>7458.076084</v>
      </c>
      <c r="E39" s="137">
        <f t="shared" si="20"/>
        <v>8576.787497</v>
      </c>
      <c r="F39" s="138">
        <f t="shared" si="21"/>
        <v>9425.03178</v>
      </c>
      <c r="G39" s="148">
        <f t="shared" si="22"/>
        <v>3141.67726</v>
      </c>
      <c r="H39" s="140">
        <f t="shared" si="23"/>
        <v>10635.2165</v>
      </c>
      <c r="I39" s="149">
        <f t="shared" si="24"/>
        <v>1772.536083</v>
      </c>
      <c r="J39" s="142">
        <f t="shared" si="25"/>
        <v>12345.63377</v>
      </c>
      <c r="K39" s="150">
        <f t="shared" si="26"/>
        <v>1028.802814</v>
      </c>
      <c r="L39" s="151">
        <f t="shared" si="27"/>
        <v>1640.776739</v>
      </c>
    </row>
    <row r="40">
      <c r="A40" s="11"/>
      <c r="B40" s="152" t="s">
        <v>74</v>
      </c>
      <c r="C40" s="147">
        <v>33.72229213483147</v>
      </c>
      <c r="D40" s="136">
        <f t="shared" si="19"/>
        <v>8475.086459</v>
      </c>
      <c r="E40" s="137">
        <f t="shared" si="20"/>
        <v>9746.349428</v>
      </c>
      <c r="F40" s="138">
        <f t="shared" si="21"/>
        <v>10710.26339</v>
      </c>
      <c r="G40" s="148">
        <f t="shared" si="22"/>
        <v>3570.087796</v>
      </c>
      <c r="H40" s="140">
        <f t="shared" si="23"/>
        <v>12085.47329</v>
      </c>
      <c r="I40" s="149">
        <f t="shared" si="24"/>
        <v>2014.245549</v>
      </c>
      <c r="J40" s="142">
        <f t="shared" si="25"/>
        <v>14029.12928</v>
      </c>
      <c r="K40" s="150">
        <f t="shared" si="26"/>
        <v>1169.094107</v>
      </c>
      <c r="L40" s="151">
        <f t="shared" si="27"/>
        <v>1864.519021</v>
      </c>
    </row>
    <row r="41">
      <c r="A41" s="11"/>
      <c r="B41" s="152" t="s">
        <v>75</v>
      </c>
      <c r="C41" s="147">
        <v>25.56149743820225</v>
      </c>
      <c r="D41" s="136">
        <f t="shared" si="19"/>
        <v>6424.115536</v>
      </c>
      <c r="E41" s="137">
        <f t="shared" si="20"/>
        <v>7387.732867</v>
      </c>
      <c r="F41" s="138">
        <f t="shared" si="21"/>
        <v>8118.379647</v>
      </c>
      <c r="G41" s="148">
        <f t="shared" si="22"/>
        <v>2706.126549</v>
      </c>
      <c r="H41" s="140">
        <f t="shared" si="23"/>
        <v>9160.788756</v>
      </c>
      <c r="I41" s="149">
        <f t="shared" si="24"/>
        <v>1526.798126</v>
      </c>
      <c r="J41" s="142">
        <f t="shared" si="25"/>
        <v>10634.07999</v>
      </c>
      <c r="K41" s="150">
        <f t="shared" si="26"/>
        <v>886.1733328</v>
      </c>
      <c r="L41" s="151">
        <f t="shared" si="27"/>
        <v>1413.305418</v>
      </c>
    </row>
    <row r="42">
      <c r="A42" s="11"/>
      <c r="B42" s="152" t="s">
        <v>63</v>
      </c>
      <c r="C42" s="147">
        <v>25.707865168539325</v>
      </c>
      <c r="D42" s="136">
        <f t="shared" si="19"/>
        <v>6460.900674</v>
      </c>
      <c r="E42" s="137">
        <f t="shared" si="20"/>
        <v>7430.035775</v>
      </c>
      <c r="F42" s="138">
        <f t="shared" si="21"/>
        <v>8164.866313</v>
      </c>
      <c r="G42" s="148">
        <f t="shared" si="22"/>
        <v>2721.622104</v>
      </c>
      <c r="H42" s="140">
        <f t="shared" si="23"/>
        <v>9213.244363</v>
      </c>
      <c r="I42" s="149">
        <f t="shared" si="24"/>
        <v>1535.540727</v>
      </c>
      <c r="J42" s="142">
        <f t="shared" si="25"/>
        <v>10694.97182</v>
      </c>
      <c r="K42" s="150">
        <f t="shared" si="26"/>
        <v>891.2476513</v>
      </c>
      <c r="L42" s="151">
        <f t="shared" si="27"/>
        <v>1421.398148</v>
      </c>
    </row>
    <row r="43">
      <c r="A43" s="11"/>
      <c r="B43" s="152" t="s">
        <v>64</v>
      </c>
      <c r="C43" s="147">
        <v>21.24504404494382</v>
      </c>
      <c r="D43" s="136">
        <f t="shared" si="19"/>
        <v>5339.304469</v>
      </c>
      <c r="E43" s="137">
        <f t="shared" si="20"/>
        <v>6140.20014</v>
      </c>
      <c r="F43" s="138">
        <f t="shared" si="21"/>
        <v>6747.465934</v>
      </c>
      <c r="G43" s="148">
        <f t="shared" si="22"/>
        <v>2249.155311</v>
      </c>
      <c r="H43" s="140">
        <f t="shared" si="23"/>
        <v>7613.848175</v>
      </c>
      <c r="I43" s="149">
        <f t="shared" si="24"/>
        <v>1268.974696</v>
      </c>
      <c r="J43" s="142">
        <f t="shared" si="25"/>
        <v>8838.351446</v>
      </c>
      <c r="K43" s="150">
        <f t="shared" si="26"/>
        <v>736.5292872</v>
      </c>
      <c r="L43" s="151">
        <f t="shared" si="27"/>
        <v>1174.646983</v>
      </c>
    </row>
    <row r="44">
      <c r="A44" s="11"/>
      <c r="B44" s="152" t="s">
        <v>65</v>
      </c>
      <c r="C44" s="147">
        <v>21.24504404494382</v>
      </c>
      <c r="D44" s="136">
        <f t="shared" si="19"/>
        <v>5339.304469</v>
      </c>
      <c r="E44" s="137">
        <f t="shared" si="20"/>
        <v>6140.20014</v>
      </c>
      <c r="F44" s="138">
        <f t="shared" si="21"/>
        <v>6747.465934</v>
      </c>
      <c r="G44" s="148">
        <f t="shared" si="22"/>
        <v>2249.155311</v>
      </c>
      <c r="H44" s="140">
        <f t="shared" si="23"/>
        <v>7613.848175</v>
      </c>
      <c r="I44" s="149">
        <f t="shared" si="24"/>
        <v>1268.974696</v>
      </c>
      <c r="J44" s="142">
        <f t="shared" si="25"/>
        <v>8838.351446</v>
      </c>
      <c r="K44" s="150">
        <f t="shared" si="26"/>
        <v>736.5292872</v>
      </c>
      <c r="L44" s="151">
        <f t="shared" si="27"/>
        <v>1174.646983</v>
      </c>
    </row>
    <row r="45">
      <c r="A45" s="11"/>
      <c r="B45" s="152" t="s">
        <v>76</v>
      </c>
      <c r="C45" s="147">
        <v>24.752162426966294</v>
      </c>
      <c r="D45" s="136">
        <f t="shared" si="19"/>
        <v>6220.713461</v>
      </c>
      <c r="E45" s="137">
        <f t="shared" si="20"/>
        <v>7153.82048</v>
      </c>
      <c r="F45" s="138">
        <f t="shared" si="21"/>
        <v>7861.333326</v>
      </c>
      <c r="G45" s="148">
        <f t="shared" si="22"/>
        <v>2620.444442</v>
      </c>
      <c r="H45" s="140">
        <f t="shared" si="23"/>
        <v>8870.737397</v>
      </c>
      <c r="I45" s="149">
        <f t="shared" si="24"/>
        <v>1478.456233</v>
      </c>
      <c r="J45" s="142">
        <f t="shared" si="25"/>
        <v>10297.38089</v>
      </c>
      <c r="K45" s="150">
        <f t="shared" si="26"/>
        <v>858.1150743</v>
      </c>
      <c r="L45" s="151">
        <f t="shared" si="27"/>
        <v>1368.556961</v>
      </c>
    </row>
    <row r="46">
      <c r="A46" s="11"/>
      <c r="B46" s="152" t="s">
        <v>68</v>
      </c>
      <c r="C46" s="147">
        <v>18.0</v>
      </c>
      <c r="D46" s="136">
        <f t="shared" si="19"/>
        <v>4523.76</v>
      </c>
      <c r="E46" s="137">
        <f t="shared" si="20"/>
        <v>5202.324</v>
      </c>
      <c r="F46" s="138">
        <f t="shared" si="21"/>
        <v>5716.833844</v>
      </c>
      <c r="G46" s="148">
        <f t="shared" si="22"/>
        <v>1905.611281</v>
      </c>
      <c r="H46" s="140">
        <f t="shared" si="23"/>
        <v>6450.881761</v>
      </c>
      <c r="I46" s="149">
        <f t="shared" si="24"/>
        <v>1075.14696</v>
      </c>
      <c r="J46" s="142">
        <f t="shared" si="25"/>
        <v>7488.350021</v>
      </c>
      <c r="K46" s="150">
        <f t="shared" si="26"/>
        <v>624.0291684</v>
      </c>
      <c r="L46" s="151">
        <f t="shared" si="27"/>
        <v>995.2272</v>
      </c>
    </row>
    <row r="47">
      <c r="A47" s="11"/>
      <c r="B47" s="152" t="s">
        <v>85</v>
      </c>
      <c r="C47" s="147">
        <v>0.0</v>
      </c>
      <c r="D47" s="136">
        <f t="shared" si="19"/>
        <v>0</v>
      </c>
      <c r="E47" s="137">
        <f t="shared" si="20"/>
        <v>0</v>
      </c>
      <c r="F47" s="138">
        <f t="shared" si="21"/>
        <v>0</v>
      </c>
      <c r="G47" s="148">
        <f t="shared" si="22"/>
        <v>0</v>
      </c>
      <c r="H47" s="140">
        <f t="shared" si="23"/>
        <v>0</v>
      </c>
      <c r="I47" s="149">
        <f t="shared" si="24"/>
        <v>0</v>
      </c>
      <c r="J47" s="142">
        <f t="shared" si="25"/>
        <v>0</v>
      </c>
      <c r="K47" s="150">
        <f t="shared" si="26"/>
        <v>0</v>
      </c>
      <c r="L47" s="151">
        <f t="shared" si="27"/>
        <v>0</v>
      </c>
    </row>
    <row r="48">
      <c r="A48" s="11"/>
      <c r="B48" s="146" t="s">
        <v>86</v>
      </c>
      <c r="C48" s="147">
        <v>33.0</v>
      </c>
      <c r="D48" s="136">
        <f t="shared" si="19"/>
        <v>8293.56</v>
      </c>
      <c r="E48" s="137">
        <f t="shared" si="20"/>
        <v>9537.594</v>
      </c>
      <c r="F48" s="138">
        <f t="shared" si="21"/>
        <v>10480.86205</v>
      </c>
      <c r="G48" s="148">
        <f t="shared" si="22"/>
        <v>3493.620682</v>
      </c>
      <c r="H48" s="140">
        <f t="shared" si="23"/>
        <v>11826.61656</v>
      </c>
      <c r="I48" s="149">
        <f t="shared" si="24"/>
        <v>1971.10276</v>
      </c>
      <c r="J48" s="142">
        <f t="shared" si="25"/>
        <v>13728.64171</v>
      </c>
      <c r="K48" s="150">
        <f t="shared" si="26"/>
        <v>1144.053475</v>
      </c>
      <c r="L48" s="151">
        <f t="shared" si="27"/>
        <v>1824.5832</v>
      </c>
    </row>
    <row r="49">
      <c r="A49" s="11"/>
      <c r="B49" s="146" t="s">
        <v>87</v>
      </c>
      <c r="C49" s="147">
        <v>20.0</v>
      </c>
      <c r="D49" s="136">
        <f t="shared" si="19"/>
        <v>5026.4</v>
      </c>
      <c r="E49" s="137">
        <f t="shared" si="20"/>
        <v>5780.36</v>
      </c>
      <c r="F49" s="138">
        <f t="shared" si="21"/>
        <v>6352.037604</v>
      </c>
      <c r="G49" s="148">
        <f t="shared" si="22"/>
        <v>2117.345868</v>
      </c>
      <c r="H49" s="140">
        <f t="shared" si="23"/>
        <v>7167.646401</v>
      </c>
      <c r="I49" s="149">
        <f t="shared" si="24"/>
        <v>1194.607734</v>
      </c>
      <c r="J49" s="142">
        <f t="shared" si="25"/>
        <v>8320.388913</v>
      </c>
      <c r="K49" s="150">
        <f t="shared" si="26"/>
        <v>693.3657427</v>
      </c>
      <c r="L49" s="151">
        <f t="shared" si="27"/>
        <v>1105.808</v>
      </c>
    </row>
    <row r="50">
      <c r="A50" s="11"/>
      <c r="B50" s="152" t="s">
        <v>77</v>
      </c>
      <c r="C50" s="147">
        <v>24.010272000000008</v>
      </c>
      <c r="D50" s="136">
        <f t="shared" si="19"/>
        <v>6034.261559</v>
      </c>
      <c r="E50" s="137">
        <f t="shared" si="20"/>
        <v>6939.400793</v>
      </c>
      <c r="F50" s="138">
        <f t="shared" si="21"/>
        <v>7625.707531</v>
      </c>
      <c r="G50" s="148">
        <f t="shared" si="22"/>
        <v>2541.90251</v>
      </c>
      <c r="H50" s="140">
        <f t="shared" si="23"/>
        <v>8604.856985</v>
      </c>
      <c r="I50" s="149">
        <f t="shared" si="24"/>
        <v>1434.142831</v>
      </c>
      <c r="J50" s="142">
        <f t="shared" si="25"/>
        <v>9988.740047</v>
      </c>
      <c r="K50" s="150">
        <f t="shared" si="26"/>
        <v>832.3950039</v>
      </c>
      <c r="L50" s="151">
        <f t="shared" si="27"/>
        <v>1327.537543</v>
      </c>
    </row>
    <row r="51">
      <c r="A51" s="11"/>
      <c r="B51" s="152" t="s">
        <v>78</v>
      </c>
      <c r="C51" s="147">
        <v>20.84037653932585</v>
      </c>
      <c r="D51" s="136">
        <f t="shared" si="19"/>
        <v>5237.603432</v>
      </c>
      <c r="E51" s="137">
        <f t="shared" si="20"/>
        <v>6023.243947</v>
      </c>
      <c r="F51" s="138">
        <f t="shared" si="21"/>
        <v>6618.942773</v>
      </c>
      <c r="G51" s="148">
        <f t="shared" si="22"/>
        <v>2206.314258</v>
      </c>
      <c r="H51" s="140">
        <f t="shared" si="23"/>
        <v>7468.822495</v>
      </c>
      <c r="I51" s="149">
        <f t="shared" si="24"/>
        <v>1244.803749</v>
      </c>
      <c r="J51" s="142">
        <f t="shared" si="25"/>
        <v>8670.001895</v>
      </c>
      <c r="K51" s="150">
        <f t="shared" si="26"/>
        <v>722.5001579</v>
      </c>
      <c r="L51" s="151">
        <f t="shared" si="27"/>
        <v>1152.272755</v>
      </c>
    </row>
    <row r="52">
      <c r="A52" s="11"/>
      <c r="B52" s="152" t="s">
        <v>79</v>
      </c>
      <c r="C52" s="147">
        <v>15.984366471910114</v>
      </c>
      <c r="D52" s="136">
        <f t="shared" si="19"/>
        <v>4017.190982</v>
      </c>
      <c r="E52" s="137">
        <f t="shared" si="20"/>
        <v>4619.769629</v>
      </c>
      <c r="F52" s="138">
        <f t="shared" si="21"/>
        <v>5076.664845</v>
      </c>
      <c r="G52" s="148">
        <f t="shared" si="22"/>
        <v>1692.221615</v>
      </c>
      <c r="H52" s="140">
        <f t="shared" si="23"/>
        <v>5728.514341</v>
      </c>
      <c r="I52" s="149">
        <f t="shared" si="24"/>
        <v>954.7523902</v>
      </c>
      <c r="J52" s="142">
        <f t="shared" si="25"/>
        <v>6649.807278</v>
      </c>
      <c r="K52" s="150">
        <f t="shared" si="26"/>
        <v>554.1506065</v>
      </c>
      <c r="L52" s="151">
        <f t="shared" si="27"/>
        <v>883.782016</v>
      </c>
    </row>
    <row r="53">
      <c r="A53" s="11"/>
      <c r="B53" s="152" t="s">
        <v>88</v>
      </c>
      <c r="C53" s="147">
        <v>18.749594426966294</v>
      </c>
      <c r="D53" s="136">
        <f t="shared" si="19"/>
        <v>4712.148071</v>
      </c>
      <c r="E53" s="137">
        <f t="shared" si="20"/>
        <v>5418.970282</v>
      </c>
      <c r="F53" s="138">
        <f t="shared" si="21"/>
        <v>5954.906443</v>
      </c>
      <c r="G53" s="148">
        <f t="shared" si="22"/>
        <v>1984.968814</v>
      </c>
      <c r="H53" s="140">
        <f t="shared" si="23"/>
        <v>6719.523151</v>
      </c>
      <c r="I53" s="149">
        <f t="shared" si="24"/>
        <v>1119.920525</v>
      </c>
      <c r="J53" s="142">
        <f t="shared" si="25"/>
        <v>7800.195879</v>
      </c>
      <c r="K53" s="150">
        <f t="shared" si="26"/>
        <v>650.0163233</v>
      </c>
      <c r="L53" s="151">
        <f t="shared" si="27"/>
        <v>1036.672576</v>
      </c>
    </row>
    <row r="54">
      <c r="A54" s="11"/>
      <c r="B54" s="146" t="s">
        <v>89</v>
      </c>
      <c r="C54" s="147">
        <v>50.38110444943821</v>
      </c>
      <c r="D54" s="136">
        <f t="shared" si="19"/>
        <v>12661.77917</v>
      </c>
      <c r="E54" s="137">
        <f t="shared" si="20"/>
        <v>14561.04605</v>
      </c>
      <c r="F54" s="138">
        <f t="shared" si="21"/>
        <v>16001.1335</v>
      </c>
      <c r="G54" s="148">
        <f t="shared" si="22"/>
        <v>5333.711167</v>
      </c>
      <c r="H54" s="140">
        <f t="shared" si="23"/>
        <v>18055.6971</v>
      </c>
      <c r="I54" s="149">
        <f t="shared" si="24"/>
        <v>3009.28285</v>
      </c>
      <c r="J54" s="142">
        <f t="shared" si="25"/>
        <v>20959.51914</v>
      </c>
      <c r="K54" s="150">
        <f t="shared" si="26"/>
        <v>1746.626595</v>
      </c>
      <c r="L54" s="151">
        <f t="shared" si="27"/>
        <v>2785.591417</v>
      </c>
    </row>
    <row r="55">
      <c r="A55" s="156"/>
      <c r="B55" s="156"/>
      <c r="C55" s="156"/>
      <c r="D55" s="156"/>
      <c r="E55" s="156"/>
      <c r="F55" s="157"/>
      <c r="G55" s="156"/>
      <c r="H55" s="156"/>
      <c r="I55" s="156"/>
      <c r="J55" s="156"/>
      <c r="K55" s="158"/>
      <c r="L55" s="156"/>
    </row>
    <row r="56" ht="25.5" customHeight="1">
      <c r="A56" s="133" t="s">
        <v>90</v>
      </c>
      <c r="B56" s="160" t="s">
        <v>71</v>
      </c>
      <c r="C56" s="147">
        <v>45.0</v>
      </c>
      <c r="D56" s="136">
        <f t="shared" ref="D56:D74" si="28">(C56*206)*$M$8</f>
        <v>11309.4</v>
      </c>
      <c r="E56" s="137">
        <f t="shared" ref="E56:E74" si="29">D56*1.15</f>
        <v>13005.81</v>
      </c>
      <c r="F56" s="138">
        <f t="shared" ref="F56:F74" si="30">G56*3</f>
        <v>14292.08461</v>
      </c>
      <c r="G56" s="148">
        <f t="shared" ref="G56:G74" si="31">(E56*$G$6)*0.33</f>
        <v>4764.028203</v>
      </c>
      <c r="H56" s="140">
        <f t="shared" ref="H56:H74" si="32">I56*6</f>
        <v>16127.2044</v>
      </c>
      <c r="I56" s="149">
        <f t="shared" ref="I56:I74" si="33">(E56*$I$6)*0.1666666667</f>
        <v>2687.867401</v>
      </c>
      <c r="J56" s="142">
        <f t="shared" ref="J56:J74" si="34">K56*12</f>
        <v>18720.87505</v>
      </c>
      <c r="K56" s="150">
        <f t="shared" ref="K56:K74" si="35">(E56*$K$6)*0.0833</f>
        <v>1560.072921</v>
      </c>
      <c r="L56" s="151">
        <f t="shared" ref="L56:L74" si="36">D56*$L$6</f>
        <v>2488.068</v>
      </c>
    </row>
    <row r="57">
      <c r="A57" s="145"/>
      <c r="B57" s="161" t="s">
        <v>72</v>
      </c>
      <c r="C57" s="147">
        <v>30.0</v>
      </c>
      <c r="D57" s="136">
        <f t="shared" si="28"/>
        <v>7539.6</v>
      </c>
      <c r="E57" s="137">
        <f t="shared" si="29"/>
        <v>8670.54</v>
      </c>
      <c r="F57" s="138">
        <f t="shared" si="30"/>
        <v>9528.056406</v>
      </c>
      <c r="G57" s="148">
        <f t="shared" si="31"/>
        <v>3176.018802</v>
      </c>
      <c r="H57" s="140">
        <f t="shared" si="32"/>
        <v>10751.4696</v>
      </c>
      <c r="I57" s="149">
        <f t="shared" si="33"/>
        <v>1791.9116</v>
      </c>
      <c r="J57" s="142">
        <f t="shared" si="34"/>
        <v>12480.58337</v>
      </c>
      <c r="K57" s="150">
        <f t="shared" si="35"/>
        <v>1040.048614</v>
      </c>
      <c r="L57" s="151">
        <f t="shared" si="36"/>
        <v>1658.712</v>
      </c>
    </row>
    <row r="58">
      <c r="A58" s="145"/>
      <c r="B58" s="161" t="s">
        <v>73</v>
      </c>
      <c r="C58" s="147">
        <v>35.0</v>
      </c>
      <c r="D58" s="136">
        <f t="shared" si="28"/>
        <v>8796.2</v>
      </c>
      <c r="E58" s="137">
        <f t="shared" si="29"/>
        <v>10115.63</v>
      </c>
      <c r="F58" s="138">
        <f t="shared" si="30"/>
        <v>11116.06581</v>
      </c>
      <c r="G58" s="148">
        <f t="shared" si="31"/>
        <v>3705.355269</v>
      </c>
      <c r="H58" s="140">
        <f t="shared" si="32"/>
        <v>12543.3812</v>
      </c>
      <c r="I58" s="149">
        <f t="shared" si="33"/>
        <v>2090.563534</v>
      </c>
      <c r="J58" s="142">
        <f t="shared" si="34"/>
        <v>14560.6806</v>
      </c>
      <c r="K58" s="150">
        <f t="shared" si="35"/>
        <v>1213.39005</v>
      </c>
      <c r="L58" s="151">
        <f t="shared" si="36"/>
        <v>1935.164</v>
      </c>
    </row>
    <row r="59">
      <c r="A59" s="145"/>
      <c r="B59" s="161" t="s">
        <v>74</v>
      </c>
      <c r="C59" s="147">
        <v>35.0</v>
      </c>
      <c r="D59" s="136">
        <f t="shared" si="28"/>
        <v>8796.2</v>
      </c>
      <c r="E59" s="137">
        <f t="shared" si="29"/>
        <v>10115.63</v>
      </c>
      <c r="F59" s="138">
        <f t="shared" si="30"/>
        <v>11116.06581</v>
      </c>
      <c r="G59" s="148">
        <f t="shared" si="31"/>
        <v>3705.355269</v>
      </c>
      <c r="H59" s="140">
        <f t="shared" si="32"/>
        <v>12543.3812</v>
      </c>
      <c r="I59" s="149">
        <f t="shared" si="33"/>
        <v>2090.563534</v>
      </c>
      <c r="J59" s="142">
        <f t="shared" si="34"/>
        <v>14560.6806</v>
      </c>
      <c r="K59" s="150">
        <f t="shared" si="35"/>
        <v>1213.39005</v>
      </c>
      <c r="L59" s="151">
        <f t="shared" si="36"/>
        <v>1935.164</v>
      </c>
    </row>
    <row r="60">
      <c r="A60" s="145"/>
      <c r="B60" s="161" t="s">
        <v>75</v>
      </c>
      <c r="C60" s="147">
        <v>27.1127228764045</v>
      </c>
      <c r="D60" s="136">
        <f t="shared" si="28"/>
        <v>6813.969513</v>
      </c>
      <c r="E60" s="137">
        <f t="shared" si="29"/>
        <v>7836.06494</v>
      </c>
      <c r="F60" s="138">
        <f t="shared" si="30"/>
        <v>8611.051763</v>
      </c>
      <c r="G60" s="148">
        <f t="shared" si="31"/>
        <v>2870.350588</v>
      </c>
      <c r="H60" s="140">
        <f t="shared" si="32"/>
        <v>9716.720528</v>
      </c>
      <c r="I60" s="149">
        <f t="shared" si="33"/>
        <v>1619.453421</v>
      </c>
      <c r="J60" s="142">
        <f t="shared" si="34"/>
        <v>11279.41994</v>
      </c>
      <c r="K60" s="150">
        <f t="shared" si="35"/>
        <v>939.9516617</v>
      </c>
      <c r="L60" s="151">
        <f t="shared" si="36"/>
        <v>1499.073293</v>
      </c>
    </row>
    <row r="61">
      <c r="A61" s="145"/>
      <c r="B61" s="161" t="s">
        <v>64</v>
      </c>
      <c r="C61" s="147">
        <v>21.717156134831463</v>
      </c>
      <c r="D61" s="136">
        <f t="shared" si="28"/>
        <v>5457.95568</v>
      </c>
      <c r="E61" s="137">
        <f t="shared" si="29"/>
        <v>6276.649032</v>
      </c>
      <c r="F61" s="138">
        <f t="shared" si="30"/>
        <v>6897.409621</v>
      </c>
      <c r="G61" s="148">
        <f t="shared" si="31"/>
        <v>2299.13654</v>
      </c>
      <c r="H61" s="140">
        <f t="shared" si="32"/>
        <v>7783.044801</v>
      </c>
      <c r="I61" s="149">
        <f t="shared" si="33"/>
        <v>1297.174133</v>
      </c>
      <c r="J61" s="142">
        <f t="shared" si="34"/>
        <v>9034.759256</v>
      </c>
      <c r="K61" s="150">
        <f t="shared" si="35"/>
        <v>752.8966047</v>
      </c>
      <c r="L61" s="151">
        <f t="shared" si="36"/>
        <v>1200.75025</v>
      </c>
    </row>
    <row r="62">
      <c r="A62" s="145"/>
      <c r="B62" s="161" t="s">
        <v>65</v>
      </c>
      <c r="C62" s="147">
        <v>25.62894202247191</v>
      </c>
      <c r="D62" s="136">
        <f t="shared" si="28"/>
        <v>6441.065709</v>
      </c>
      <c r="E62" s="137">
        <f t="shared" si="29"/>
        <v>7407.225565</v>
      </c>
      <c r="F62" s="138">
        <f t="shared" si="30"/>
        <v>8139.800174</v>
      </c>
      <c r="G62" s="148">
        <f t="shared" si="31"/>
        <v>2713.266725</v>
      </c>
      <c r="H62" s="140">
        <f t="shared" si="32"/>
        <v>9184.959703</v>
      </c>
      <c r="I62" s="149">
        <f t="shared" si="33"/>
        <v>1530.826617</v>
      </c>
      <c r="J62" s="142">
        <f t="shared" si="34"/>
        <v>10662.13825</v>
      </c>
      <c r="K62" s="150">
        <f t="shared" si="35"/>
        <v>888.511521</v>
      </c>
      <c r="L62" s="151">
        <f t="shared" si="36"/>
        <v>1417.034456</v>
      </c>
    </row>
    <row r="63">
      <c r="A63" s="145"/>
      <c r="B63" s="161" t="s">
        <v>76</v>
      </c>
      <c r="C63" s="147">
        <v>39.52252638202249</v>
      </c>
      <c r="D63" s="136">
        <f t="shared" si="28"/>
        <v>9932.80133</v>
      </c>
      <c r="E63" s="137">
        <f t="shared" si="29"/>
        <v>11422.72153</v>
      </c>
      <c r="F63" s="138">
        <f t="shared" si="30"/>
        <v>12552.42869</v>
      </c>
      <c r="G63" s="148">
        <f t="shared" si="31"/>
        <v>4184.142896</v>
      </c>
      <c r="H63" s="140">
        <f t="shared" si="32"/>
        <v>14164.1747</v>
      </c>
      <c r="I63" s="149">
        <f t="shared" si="33"/>
        <v>2360.695783</v>
      </c>
      <c r="J63" s="142">
        <f t="shared" si="34"/>
        <v>16442.13952</v>
      </c>
      <c r="K63" s="150">
        <f t="shared" si="35"/>
        <v>1370.178293</v>
      </c>
      <c r="L63" s="151">
        <f t="shared" si="36"/>
        <v>2185.216293</v>
      </c>
    </row>
    <row r="64">
      <c r="A64" s="145"/>
      <c r="B64" s="161" t="s">
        <v>68</v>
      </c>
      <c r="C64" s="147">
        <v>19.0</v>
      </c>
      <c r="D64" s="136">
        <f t="shared" si="28"/>
        <v>4775.08</v>
      </c>
      <c r="E64" s="137">
        <f t="shared" si="29"/>
        <v>5491.342</v>
      </c>
      <c r="F64" s="138">
        <f t="shared" si="30"/>
        <v>6034.435724</v>
      </c>
      <c r="G64" s="148">
        <f t="shared" si="31"/>
        <v>2011.478575</v>
      </c>
      <c r="H64" s="140">
        <f t="shared" si="32"/>
        <v>6809.264081</v>
      </c>
      <c r="I64" s="149">
        <f t="shared" si="33"/>
        <v>1134.877347</v>
      </c>
      <c r="J64" s="142">
        <f t="shared" si="34"/>
        <v>7904.369467</v>
      </c>
      <c r="K64" s="150">
        <f t="shared" si="35"/>
        <v>658.6974556</v>
      </c>
      <c r="L64" s="151">
        <f t="shared" si="36"/>
        <v>1050.5176</v>
      </c>
    </row>
    <row r="65">
      <c r="A65" s="145"/>
      <c r="B65" s="161" t="s">
        <v>69</v>
      </c>
      <c r="C65" s="147">
        <v>0.0</v>
      </c>
      <c r="D65" s="136">
        <f t="shared" si="28"/>
        <v>0</v>
      </c>
      <c r="E65" s="137">
        <f t="shared" si="29"/>
        <v>0</v>
      </c>
      <c r="F65" s="138">
        <f t="shared" si="30"/>
        <v>0</v>
      </c>
      <c r="G65" s="148">
        <f t="shared" si="31"/>
        <v>0</v>
      </c>
      <c r="H65" s="140">
        <f t="shared" si="32"/>
        <v>0</v>
      </c>
      <c r="I65" s="149">
        <f t="shared" si="33"/>
        <v>0</v>
      </c>
      <c r="J65" s="142">
        <f t="shared" si="34"/>
        <v>0</v>
      </c>
      <c r="K65" s="150">
        <f t="shared" si="35"/>
        <v>0</v>
      </c>
      <c r="L65" s="151">
        <f t="shared" si="36"/>
        <v>0</v>
      </c>
    </row>
    <row r="66">
      <c r="A66" s="145"/>
      <c r="B66" s="162" t="s">
        <v>86</v>
      </c>
      <c r="C66" s="147">
        <v>40.0</v>
      </c>
      <c r="D66" s="136">
        <f t="shared" si="28"/>
        <v>10052.8</v>
      </c>
      <c r="E66" s="137">
        <f t="shared" si="29"/>
        <v>11560.72</v>
      </c>
      <c r="F66" s="138">
        <f t="shared" si="30"/>
        <v>12704.07521</v>
      </c>
      <c r="G66" s="148">
        <f t="shared" si="31"/>
        <v>4234.691736</v>
      </c>
      <c r="H66" s="140">
        <f t="shared" si="32"/>
        <v>14335.2928</v>
      </c>
      <c r="I66" s="149">
        <f t="shared" si="33"/>
        <v>2389.215467</v>
      </c>
      <c r="J66" s="142">
        <f t="shared" si="34"/>
        <v>16640.77783</v>
      </c>
      <c r="K66" s="150">
        <f t="shared" si="35"/>
        <v>1386.731485</v>
      </c>
      <c r="L66" s="151">
        <f t="shared" si="36"/>
        <v>2211.616</v>
      </c>
    </row>
    <row r="67">
      <c r="A67" s="145"/>
      <c r="B67" s="162" t="s">
        <v>87</v>
      </c>
      <c r="C67" s="147">
        <v>23.69</v>
      </c>
      <c r="D67" s="136">
        <f t="shared" si="28"/>
        <v>5953.7708</v>
      </c>
      <c r="E67" s="137">
        <f t="shared" si="29"/>
        <v>6846.83642</v>
      </c>
      <c r="F67" s="138">
        <f t="shared" si="30"/>
        <v>7523.988542</v>
      </c>
      <c r="G67" s="148">
        <f t="shared" si="31"/>
        <v>2507.996181</v>
      </c>
      <c r="H67" s="140">
        <f t="shared" si="32"/>
        <v>8490.077162</v>
      </c>
      <c r="I67" s="149">
        <f t="shared" si="33"/>
        <v>1415.01286</v>
      </c>
      <c r="J67" s="142">
        <f t="shared" si="34"/>
        <v>9855.500667</v>
      </c>
      <c r="K67" s="150">
        <f t="shared" si="35"/>
        <v>821.2917223</v>
      </c>
      <c r="L67" s="151">
        <f t="shared" si="36"/>
        <v>1309.829576</v>
      </c>
    </row>
    <row r="68">
      <c r="A68" s="145"/>
      <c r="B68" s="161" t="s">
        <v>77</v>
      </c>
      <c r="C68" s="147">
        <v>31.159397932584273</v>
      </c>
      <c r="D68" s="136">
        <f t="shared" si="28"/>
        <v>7830.979888</v>
      </c>
      <c r="E68" s="137">
        <f t="shared" si="29"/>
        <v>9005.626872</v>
      </c>
      <c r="F68" s="138">
        <f t="shared" si="30"/>
        <v>9896.283369</v>
      </c>
      <c r="G68" s="148">
        <f t="shared" si="31"/>
        <v>3298.761123</v>
      </c>
      <c r="H68" s="140">
        <f t="shared" si="32"/>
        <v>11166.97732</v>
      </c>
      <c r="I68" s="149">
        <f t="shared" si="33"/>
        <v>1861.162887</v>
      </c>
      <c r="J68" s="142">
        <f t="shared" si="34"/>
        <v>12962.91545</v>
      </c>
      <c r="K68" s="150">
        <f t="shared" si="35"/>
        <v>1080.242955</v>
      </c>
      <c r="L68" s="151">
        <f t="shared" si="36"/>
        <v>1722.815575</v>
      </c>
    </row>
    <row r="69">
      <c r="A69" s="145"/>
      <c r="B69" s="161" t="s">
        <v>78</v>
      </c>
      <c r="C69" s="147">
        <v>33.11529087640451</v>
      </c>
      <c r="D69" s="136">
        <f t="shared" si="28"/>
        <v>8322.534903</v>
      </c>
      <c r="E69" s="137">
        <f t="shared" si="29"/>
        <v>9570.915139</v>
      </c>
      <c r="F69" s="138">
        <f t="shared" si="30"/>
        <v>10517.47865</v>
      </c>
      <c r="G69" s="148">
        <f t="shared" si="31"/>
        <v>3505.826215</v>
      </c>
      <c r="H69" s="140">
        <f t="shared" si="32"/>
        <v>11867.93477</v>
      </c>
      <c r="I69" s="149">
        <f t="shared" si="33"/>
        <v>1977.989129</v>
      </c>
      <c r="J69" s="142">
        <f t="shared" si="34"/>
        <v>13776.60495</v>
      </c>
      <c r="K69" s="150">
        <f t="shared" si="35"/>
        <v>1148.050413</v>
      </c>
      <c r="L69" s="151">
        <f t="shared" si="36"/>
        <v>1830.957679</v>
      </c>
    </row>
    <row r="70">
      <c r="A70" s="145"/>
      <c r="B70" s="161" t="s">
        <v>79</v>
      </c>
      <c r="C70" s="147">
        <v>22.189268224719104</v>
      </c>
      <c r="D70" s="136">
        <f t="shared" si="28"/>
        <v>5576.60689</v>
      </c>
      <c r="E70" s="137">
        <f t="shared" si="29"/>
        <v>6413.097924</v>
      </c>
      <c r="F70" s="138">
        <f t="shared" si="30"/>
        <v>7047.353308</v>
      </c>
      <c r="G70" s="148">
        <f t="shared" si="31"/>
        <v>2349.117769</v>
      </c>
      <c r="H70" s="140">
        <f t="shared" si="32"/>
        <v>7952.241427</v>
      </c>
      <c r="I70" s="149">
        <f t="shared" si="33"/>
        <v>1325.373571</v>
      </c>
      <c r="J70" s="142">
        <f t="shared" si="34"/>
        <v>9231.167066</v>
      </c>
      <c r="K70" s="150">
        <f t="shared" si="35"/>
        <v>769.2639222</v>
      </c>
      <c r="L70" s="151">
        <f t="shared" si="36"/>
        <v>1226.853516</v>
      </c>
    </row>
    <row r="71">
      <c r="A71" s="145"/>
      <c r="B71" s="161" t="s">
        <v>80</v>
      </c>
      <c r="C71" s="147">
        <v>45.0</v>
      </c>
      <c r="D71" s="136">
        <f t="shared" si="28"/>
        <v>11309.4</v>
      </c>
      <c r="E71" s="137">
        <f t="shared" si="29"/>
        <v>13005.81</v>
      </c>
      <c r="F71" s="138">
        <f t="shared" si="30"/>
        <v>14292.08461</v>
      </c>
      <c r="G71" s="148">
        <f t="shared" si="31"/>
        <v>4764.028203</v>
      </c>
      <c r="H71" s="140">
        <f t="shared" si="32"/>
        <v>16127.2044</v>
      </c>
      <c r="I71" s="149">
        <f t="shared" si="33"/>
        <v>2687.867401</v>
      </c>
      <c r="J71" s="142">
        <f t="shared" si="34"/>
        <v>18720.87505</v>
      </c>
      <c r="K71" s="150">
        <f t="shared" si="35"/>
        <v>1560.072921</v>
      </c>
      <c r="L71" s="151">
        <f t="shared" si="36"/>
        <v>2488.068</v>
      </c>
    </row>
    <row r="72">
      <c r="A72" s="145"/>
      <c r="B72" s="161" t="s">
        <v>88</v>
      </c>
      <c r="C72" s="147">
        <v>50.0</v>
      </c>
      <c r="D72" s="136">
        <f t="shared" si="28"/>
        <v>12566</v>
      </c>
      <c r="E72" s="137">
        <f t="shared" si="29"/>
        <v>14450.9</v>
      </c>
      <c r="F72" s="138">
        <f t="shared" si="30"/>
        <v>15880.09401</v>
      </c>
      <c r="G72" s="148">
        <f t="shared" si="31"/>
        <v>5293.36467</v>
      </c>
      <c r="H72" s="140">
        <f t="shared" si="32"/>
        <v>17919.116</v>
      </c>
      <c r="I72" s="149">
        <f t="shared" si="33"/>
        <v>2986.519334</v>
      </c>
      <c r="J72" s="142">
        <f t="shared" si="34"/>
        <v>20800.97228</v>
      </c>
      <c r="K72" s="150">
        <f t="shared" si="35"/>
        <v>1733.414357</v>
      </c>
      <c r="L72" s="151">
        <f t="shared" si="36"/>
        <v>2764.52</v>
      </c>
    </row>
    <row r="73">
      <c r="A73" s="145"/>
      <c r="B73" s="162" t="s">
        <v>91</v>
      </c>
      <c r="C73" s="147">
        <v>16.32158939325843</v>
      </c>
      <c r="D73" s="136">
        <f t="shared" si="28"/>
        <v>4101.941846</v>
      </c>
      <c r="E73" s="137">
        <f t="shared" si="29"/>
        <v>4717.233123</v>
      </c>
      <c r="F73" s="138">
        <f t="shared" si="30"/>
        <v>5183.767479</v>
      </c>
      <c r="G73" s="148">
        <f t="shared" si="31"/>
        <v>1727.922493</v>
      </c>
      <c r="H73" s="140">
        <f t="shared" si="32"/>
        <v>5849.369074</v>
      </c>
      <c r="I73" s="149">
        <f t="shared" si="33"/>
        <v>974.8948457</v>
      </c>
      <c r="J73" s="142">
        <f t="shared" si="34"/>
        <v>6790.098571</v>
      </c>
      <c r="K73" s="150">
        <f t="shared" si="35"/>
        <v>565.8415476</v>
      </c>
      <c r="L73" s="151">
        <f t="shared" si="36"/>
        <v>902.4272062</v>
      </c>
    </row>
    <row r="74">
      <c r="A74" s="145"/>
      <c r="B74" s="161"/>
      <c r="C74" s="147">
        <v>0.0</v>
      </c>
      <c r="D74" s="136">
        <f t="shared" si="28"/>
        <v>0</v>
      </c>
      <c r="E74" s="137">
        <f t="shared" si="29"/>
        <v>0</v>
      </c>
      <c r="F74" s="138">
        <f t="shared" si="30"/>
        <v>0</v>
      </c>
      <c r="G74" s="148">
        <f t="shared" si="31"/>
        <v>0</v>
      </c>
      <c r="H74" s="140">
        <f t="shared" si="32"/>
        <v>0</v>
      </c>
      <c r="I74" s="149">
        <f t="shared" si="33"/>
        <v>0</v>
      </c>
      <c r="J74" s="142">
        <f t="shared" si="34"/>
        <v>0</v>
      </c>
      <c r="K74" s="150">
        <f t="shared" si="35"/>
        <v>0</v>
      </c>
      <c r="L74" s="151">
        <f t="shared" si="36"/>
        <v>0</v>
      </c>
    </row>
    <row r="75">
      <c r="A75" s="153"/>
      <c r="B75" s="153"/>
      <c r="C75" s="153"/>
      <c r="D75" s="153"/>
      <c r="E75" s="153"/>
      <c r="F75" s="154"/>
      <c r="G75" s="153"/>
      <c r="H75" s="153"/>
      <c r="I75" s="153"/>
      <c r="J75" s="153"/>
      <c r="K75" s="155"/>
      <c r="L75" s="153"/>
    </row>
    <row r="76">
      <c r="A76" s="153"/>
      <c r="B76" s="153"/>
      <c r="C76" s="153"/>
      <c r="D76" s="153"/>
      <c r="E76" s="153"/>
      <c r="F76" s="154"/>
      <c r="G76" s="153"/>
      <c r="H76" s="153"/>
      <c r="I76" s="153"/>
      <c r="J76" s="153"/>
      <c r="K76" s="155"/>
      <c r="L76" s="153"/>
    </row>
    <row r="77" ht="23.25" customHeight="1">
      <c r="A77" s="133" t="s">
        <v>92</v>
      </c>
      <c r="B77" s="159" t="s">
        <v>71</v>
      </c>
      <c r="C77" s="147">
        <v>54.0</v>
      </c>
      <c r="D77" s="136">
        <f t="shared" ref="D77:D94" si="37">(C77*206)*$M$8</f>
        <v>13571.28</v>
      </c>
      <c r="E77" s="137">
        <f t="shared" ref="E77:E94" si="38">D77*1.15</f>
        <v>15606.972</v>
      </c>
      <c r="F77" s="138">
        <f t="shared" ref="F77:F94" si="39">G77*3</f>
        <v>17150.50153</v>
      </c>
      <c r="G77" s="148">
        <f t="shared" ref="G77:G94" si="40">(E77*$G$6)*0.33</f>
        <v>5716.833844</v>
      </c>
      <c r="H77" s="140">
        <f t="shared" ref="H77:H94" si="41">I77*6</f>
        <v>19352.64528</v>
      </c>
      <c r="I77" s="149">
        <f t="shared" ref="I77:I94" si="42">(E77*$I$6)*0.1666666667</f>
        <v>3225.440881</v>
      </c>
      <c r="J77" s="142">
        <f t="shared" ref="J77:J94" si="43">K77*12</f>
        <v>22465.05006</v>
      </c>
      <c r="K77" s="150">
        <f t="shared" ref="K77:K94" si="44">(E77*$K$6)*0.0833</f>
        <v>1872.087505</v>
      </c>
      <c r="L77" s="151">
        <f t="shared" ref="L77:L94" si="45">D77*$L$6</f>
        <v>2985.6816</v>
      </c>
    </row>
    <row r="78">
      <c r="A78" s="11"/>
      <c r="B78" s="159" t="s">
        <v>72</v>
      </c>
      <c r="C78" s="147">
        <v>40.0</v>
      </c>
      <c r="D78" s="136">
        <f t="shared" si="37"/>
        <v>10052.8</v>
      </c>
      <c r="E78" s="137">
        <f t="shared" si="38"/>
        <v>11560.72</v>
      </c>
      <c r="F78" s="138">
        <f t="shared" si="39"/>
        <v>12704.07521</v>
      </c>
      <c r="G78" s="148">
        <f t="shared" si="40"/>
        <v>4234.691736</v>
      </c>
      <c r="H78" s="140">
        <f t="shared" si="41"/>
        <v>14335.2928</v>
      </c>
      <c r="I78" s="149">
        <f t="shared" si="42"/>
        <v>2389.215467</v>
      </c>
      <c r="J78" s="142">
        <f t="shared" si="43"/>
        <v>16640.77783</v>
      </c>
      <c r="K78" s="150">
        <f t="shared" si="44"/>
        <v>1386.731485</v>
      </c>
      <c r="L78" s="151">
        <f t="shared" si="45"/>
        <v>2211.616</v>
      </c>
    </row>
    <row r="79">
      <c r="A79" s="11"/>
      <c r="B79" s="159" t="s">
        <v>73</v>
      </c>
      <c r="C79" s="147">
        <v>45.0</v>
      </c>
      <c r="D79" s="136">
        <f t="shared" si="37"/>
        <v>11309.4</v>
      </c>
      <c r="E79" s="137">
        <f t="shared" si="38"/>
        <v>13005.81</v>
      </c>
      <c r="F79" s="138">
        <f t="shared" si="39"/>
        <v>14292.08461</v>
      </c>
      <c r="G79" s="148">
        <f t="shared" si="40"/>
        <v>4764.028203</v>
      </c>
      <c r="H79" s="140">
        <f t="shared" si="41"/>
        <v>16127.2044</v>
      </c>
      <c r="I79" s="149">
        <f t="shared" si="42"/>
        <v>2687.867401</v>
      </c>
      <c r="J79" s="142">
        <f t="shared" si="43"/>
        <v>18720.87505</v>
      </c>
      <c r="K79" s="150">
        <f t="shared" si="44"/>
        <v>1560.072921</v>
      </c>
      <c r="L79" s="151">
        <f t="shared" si="45"/>
        <v>2488.068</v>
      </c>
    </row>
    <row r="80">
      <c r="A80" s="11"/>
      <c r="B80" s="159" t="s">
        <v>74</v>
      </c>
      <c r="C80" s="147">
        <v>50.0</v>
      </c>
      <c r="D80" s="136">
        <f t="shared" si="37"/>
        <v>12566</v>
      </c>
      <c r="E80" s="137">
        <f t="shared" si="38"/>
        <v>14450.9</v>
      </c>
      <c r="F80" s="138">
        <f t="shared" si="39"/>
        <v>15880.09401</v>
      </c>
      <c r="G80" s="148">
        <f t="shared" si="40"/>
        <v>5293.36467</v>
      </c>
      <c r="H80" s="140">
        <f t="shared" si="41"/>
        <v>17919.116</v>
      </c>
      <c r="I80" s="149">
        <f t="shared" si="42"/>
        <v>2986.519334</v>
      </c>
      <c r="J80" s="142">
        <f t="shared" si="43"/>
        <v>20800.97228</v>
      </c>
      <c r="K80" s="150">
        <f t="shared" si="44"/>
        <v>1733.414357</v>
      </c>
      <c r="L80" s="151">
        <f t="shared" si="45"/>
        <v>2764.52</v>
      </c>
    </row>
    <row r="81">
      <c r="A81" s="11"/>
      <c r="B81" s="159" t="s">
        <v>75</v>
      </c>
      <c r="C81" s="147">
        <v>35.0</v>
      </c>
      <c r="D81" s="136">
        <f t="shared" si="37"/>
        <v>8796.2</v>
      </c>
      <c r="E81" s="137">
        <f t="shared" si="38"/>
        <v>10115.63</v>
      </c>
      <c r="F81" s="138">
        <f t="shared" si="39"/>
        <v>11116.06581</v>
      </c>
      <c r="G81" s="148">
        <f t="shared" si="40"/>
        <v>3705.355269</v>
      </c>
      <c r="H81" s="140">
        <f t="shared" si="41"/>
        <v>12543.3812</v>
      </c>
      <c r="I81" s="149">
        <f t="shared" si="42"/>
        <v>2090.563534</v>
      </c>
      <c r="J81" s="142">
        <f t="shared" si="43"/>
        <v>14560.6806</v>
      </c>
      <c r="K81" s="150">
        <f t="shared" si="44"/>
        <v>1213.39005</v>
      </c>
      <c r="L81" s="151">
        <f t="shared" si="45"/>
        <v>1935.164</v>
      </c>
    </row>
    <row r="82">
      <c r="A82" s="11"/>
      <c r="B82" s="159" t="s">
        <v>64</v>
      </c>
      <c r="C82" s="147">
        <v>31.024508764044953</v>
      </c>
      <c r="D82" s="136">
        <f t="shared" si="37"/>
        <v>7797.079543</v>
      </c>
      <c r="E82" s="137">
        <f t="shared" si="38"/>
        <v>8966.641474</v>
      </c>
      <c r="F82" s="138">
        <f t="shared" si="39"/>
        <v>9853.442316</v>
      </c>
      <c r="G82" s="148">
        <f t="shared" si="40"/>
        <v>3284.480772</v>
      </c>
      <c r="H82" s="140">
        <f t="shared" si="41"/>
        <v>11118.63543</v>
      </c>
      <c r="I82" s="149">
        <f t="shared" si="42"/>
        <v>1853.105905</v>
      </c>
      <c r="J82" s="142">
        <f t="shared" si="43"/>
        <v>12906.79894</v>
      </c>
      <c r="K82" s="150">
        <f t="shared" si="44"/>
        <v>1075.566578</v>
      </c>
      <c r="L82" s="151">
        <f t="shared" si="45"/>
        <v>1715.357499</v>
      </c>
    </row>
    <row r="83">
      <c r="A83" s="11"/>
      <c r="B83" s="159" t="s">
        <v>65</v>
      </c>
      <c r="C83" s="147">
        <v>31.024508764044953</v>
      </c>
      <c r="D83" s="136">
        <f t="shared" si="37"/>
        <v>7797.079543</v>
      </c>
      <c r="E83" s="137">
        <f t="shared" si="38"/>
        <v>8966.641474</v>
      </c>
      <c r="F83" s="138">
        <f t="shared" si="39"/>
        <v>9853.442316</v>
      </c>
      <c r="G83" s="148">
        <f t="shared" si="40"/>
        <v>3284.480772</v>
      </c>
      <c r="H83" s="140">
        <f t="shared" si="41"/>
        <v>11118.63543</v>
      </c>
      <c r="I83" s="149">
        <f t="shared" si="42"/>
        <v>1853.105905</v>
      </c>
      <c r="J83" s="142">
        <f t="shared" si="43"/>
        <v>12906.79894</v>
      </c>
      <c r="K83" s="150">
        <f t="shared" si="44"/>
        <v>1075.566578</v>
      </c>
      <c r="L83" s="151">
        <f t="shared" si="45"/>
        <v>1715.357499</v>
      </c>
    </row>
    <row r="84">
      <c r="A84" s="11"/>
      <c r="B84" s="159" t="s">
        <v>76</v>
      </c>
      <c r="C84" s="147">
        <v>40.60163973033709</v>
      </c>
      <c r="D84" s="136">
        <f t="shared" si="37"/>
        <v>10204.0041</v>
      </c>
      <c r="E84" s="137">
        <f t="shared" si="38"/>
        <v>11734.60471</v>
      </c>
      <c r="F84" s="138">
        <f t="shared" si="39"/>
        <v>12895.15712</v>
      </c>
      <c r="G84" s="148">
        <f t="shared" si="40"/>
        <v>4298.385706</v>
      </c>
      <c r="H84" s="140">
        <f t="shared" si="41"/>
        <v>14550.90985</v>
      </c>
      <c r="I84" s="149">
        <f t="shared" si="42"/>
        <v>2425.151641</v>
      </c>
      <c r="J84" s="142">
        <f t="shared" si="43"/>
        <v>16891.07165</v>
      </c>
      <c r="K84" s="150">
        <f t="shared" si="44"/>
        <v>1407.589304</v>
      </c>
      <c r="L84" s="151">
        <f t="shared" si="45"/>
        <v>2244.880901</v>
      </c>
    </row>
    <row r="85">
      <c r="A85" s="11"/>
      <c r="B85" s="159" t="s">
        <v>68</v>
      </c>
      <c r="C85" s="147">
        <v>20.0</v>
      </c>
      <c r="D85" s="136">
        <f t="shared" si="37"/>
        <v>5026.4</v>
      </c>
      <c r="E85" s="137">
        <f t="shared" si="38"/>
        <v>5780.36</v>
      </c>
      <c r="F85" s="138">
        <f t="shared" si="39"/>
        <v>6352.037604</v>
      </c>
      <c r="G85" s="148">
        <f t="shared" si="40"/>
        <v>2117.345868</v>
      </c>
      <c r="H85" s="140">
        <f t="shared" si="41"/>
        <v>7167.646401</v>
      </c>
      <c r="I85" s="149">
        <f t="shared" si="42"/>
        <v>1194.607734</v>
      </c>
      <c r="J85" s="142">
        <f t="shared" si="43"/>
        <v>8320.388913</v>
      </c>
      <c r="K85" s="150">
        <f t="shared" si="44"/>
        <v>693.3657427</v>
      </c>
      <c r="L85" s="151">
        <f t="shared" si="45"/>
        <v>1105.808</v>
      </c>
    </row>
    <row r="86">
      <c r="A86" s="11"/>
      <c r="B86" s="159" t="s">
        <v>69</v>
      </c>
      <c r="C86" s="147">
        <v>0.0</v>
      </c>
      <c r="D86" s="136">
        <f t="shared" si="37"/>
        <v>0</v>
      </c>
      <c r="E86" s="137">
        <f t="shared" si="38"/>
        <v>0</v>
      </c>
      <c r="F86" s="138">
        <f t="shared" si="39"/>
        <v>0</v>
      </c>
      <c r="G86" s="148">
        <f t="shared" si="40"/>
        <v>0</v>
      </c>
      <c r="H86" s="140">
        <f t="shared" si="41"/>
        <v>0</v>
      </c>
      <c r="I86" s="149">
        <f t="shared" si="42"/>
        <v>0</v>
      </c>
      <c r="J86" s="142">
        <f t="shared" si="43"/>
        <v>0</v>
      </c>
      <c r="K86" s="150">
        <f t="shared" si="44"/>
        <v>0</v>
      </c>
      <c r="L86" s="151">
        <f t="shared" si="45"/>
        <v>0</v>
      </c>
    </row>
    <row r="87">
      <c r="A87" s="11"/>
      <c r="B87" s="159" t="s">
        <v>86</v>
      </c>
      <c r="C87" s="147">
        <v>40.0</v>
      </c>
      <c r="D87" s="136">
        <f t="shared" si="37"/>
        <v>10052.8</v>
      </c>
      <c r="E87" s="137">
        <f t="shared" si="38"/>
        <v>11560.72</v>
      </c>
      <c r="F87" s="138">
        <f t="shared" si="39"/>
        <v>12704.07521</v>
      </c>
      <c r="G87" s="148">
        <f t="shared" si="40"/>
        <v>4234.691736</v>
      </c>
      <c r="H87" s="140">
        <f t="shared" si="41"/>
        <v>14335.2928</v>
      </c>
      <c r="I87" s="149">
        <f t="shared" si="42"/>
        <v>2389.215467</v>
      </c>
      <c r="J87" s="142">
        <f t="shared" si="43"/>
        <v>16640.77783</v>
      </c>
      <c r="K87" s="150">
        <f t="shared" si="44"/>
        <v>1386.731485</v>
      </c>
      <c r="L87" s="151">
        <f t="shared" si="45"/>
        <v>2211.616</v>
      </c>
    </row>
    <row r="88">
      <c r="A88" s="11"/>
      <c r="B88" s="159" t="s">
        <v>87</v>
      </c>
      <c r="C88" s="147">
        <v>17.0</v>
      </c>
      <c r="D88" s="136">
        <f t="shared" si="37"/>
        <v>4272.44</v>
      </c>
      <c r="E88" s="137">
        <f t="shared" si="38"/>
        <v>4913.306</v>
      </c>
      <c r="F88" s="138">
        <f t="shared" si="39"/>
        <v>5399.231963</v>
      </c>
      <c r="G88" s="148">
        <f t="shared" si="40"/>
        <v>1799.743988</v>
      </c>
      <c r="H88" s="140">
        <f t="shared" si="41"/>
        <v>6092.499441</v>
      </c>
      <c r="I88" s="149">
        <f t="shared" si="42"/>
        <v>1015.416574</v>
      </c>
      <c r="J88" s="142">
        <f t="shared" si="43"/>
        <v>7072.330576</v>
      </c>
      <c r="K88" s="150">
        <f t="shared" si="44"/>
        <v>589.3608813</v>
      </c>
      <c r="L88" s="151">
        <f t="shared" si="45"/>
        <v>939.9368</v>
      </c>
    </row>
    <row r="89">
      <c r="A89" s="11"/>
      <c r="B89" s="159" t="s">
        <v>77</v>
      </c>
      <c r="C89" s="147">
        <v>33.385069213483156</v>
      </c>
      <c r="D89" s="136">
        <f t="shared" si="37"/>
        <v>8390.335595</v>
      </c>
      <c r="E89" s="137">
        <f t="shared" si="38"/>
        <v>9648.885934</v>
      </c>
      <c r="F89" s="138">
        <f t="shared" si="39"/>
        <v>10603.16075</v>
      </c>
      <c r="G89" s="148">
        <f t="shared" si="40"/>
        <v>3534.386918</v>
      </c>
      <c r="H89" s="140">
        <f t="shared" si="41"/>
        <v>11964.61856</v>
      </c>
      <c r="I89" s="149">
        <f t="shared" si="42"/>
        <v>1994.103093</v>
      </c>
      <c r="J89" s="142">
        <f t="shared" si="43"/>
        <v>13888.83799</v>
      </c>
      <c r="K89" s="150">
        <f t="shared" si="44"/>
        <v>1157.403166</v>
      </c>
      <c r="L89" s="151">
        <f t="shared" si="45"/>
        <v>1845.873831</v>
      </c>
    </row>
    <row r="90">
      <c r="A90" s="11"/>
      <c r="B90" s="163" t="s">
        <v>78</v>
      </c>
      <c r="C90" s="147">
        <v>24.54982867415731</v>
      </c>
      <c r="D90" s="136">
        <f t="shared" si="37"/>
        <v>6169.862942</v>
      </c>
      <c r="E90" s="137">
        <f t="shared" si="38"/>
        <v>7095.342384</v>
      </c>
      <c r="F90" s="138">
        <f t="shared" si="39"/>
        <v>7797.071746</v>
      </c>
      <c r="G90" s="148">
        <f t="shared" si="40"/>
        <v>2599.023915</v>
      </c>
      <c r="H90" s="140">
        <f t="shared" si="41"/>
        <v>8798.224558</v>
      </c>
      <c r="I90" s="149">
        <f t="shared" si="42"/>
        <v>1466.37076</v>
      </c>
      <c r="J90" s="142">
        <f t="shared" si="43"/>
        <v>10213.20612</v>
      </c>
      <c r="K90" s="150">
        <f t="shared" si="44"/>
        <v>851.1005096</v>
      </c>
      <c r="L90" s="151">
        <f t="shared" si="45"/>
        <v>1357.369847</v>
      </c>
    </row>
    <row r="91">
      <c r="A91" s="11"/>
      <c r="B91" s="163" t="s">
        <v>79</v>
      </c>
      <c r="C91" s="147">
        <v>20.50315361797753</v>
      </c>
      <c r="D91" s="136">
        <f t="shared" si="37"/>
        <v>5152.852567</v>
      </c>
      <c r="E91" s="137">
        <f t="shared" si="38"/>
        <v>5925.780452</v>
      </c>
      <c r="F91" s="138">
        <f t="shared" si="39"/>
        <v>6511.840139</v>
      </c>
      <c r="G91" s="148">
        <f t="shared" si="40"/>
        <v>2170.61338</v>
      </c>
      <c r="H91" s="140">
        <f t="shared" si="41"/>
        <v>7347.967762</v>
      </c>
      <c r="I91" s="149">
        <f t="shared" si="42"/>
        <v>1224.661294</v>
      </c>
      <c r="J91" s="142">
        <f t="shared" si="43"/>
        <v>8529.710602</v>
      </c>
      <c r="K91" s="150">
        <f t="shared" si="44"/>
        <v>710.8092168</v>
      </c>
      <c r="L91" s="151">
        <f t="shared" si="45"/>
        <v>1133.627565</v>
      </c>
    </row>
    <row r="92">
      <c r="A92" s="11"/>
      <c r="B92" s="159" t="s">
        <v>80</v>
      </c>
      <c r="C92" s="147">
        <v>70.0</v>
      </c>
      <c r="D92" s="136">
        <f t="shared" si="37"/>
        <v>17592.4</v>
      </c>
      <c r="E92" s="137">
        <f t="shared" si="38"/>
        <v>20231.26</v>
      </c>
      <c r="F92" s="138">
        <f t="shared" si="39"/>
        <v>22232.13161</v>
      </c>
      <c r="G92" s="148">
        <f t="shared" si="40"/>
        <v>7410.710538</v>
      </c>
      <c r="H92" s="140">
        <f t="shared" si="41"/>
        <v>25086.76241</v>
      </c>
      <c r="I92" s="149">
        <f t="shared" si="42"/>
        <v>4181.127068</v>
      </c>
      <c r="J92" s="142">
        <f t="shared" si="43"/>
        <v>29121.36119</v>
      </c>
      <c r="K92" s="150">
        <f t="shared" si="44"/>
        <v>2426.7801</v>
      </c>
      <c r="L92" s="151">
        <f t="shared" si="45"/>
        <v>3870.328</v>
      </c>
    </row>
    <row r="93">
      <c r="A93" s="11"/>
      <c r="B93" s="163" t="s">
        <v>93</v>
      </c>
      <c r="C93" s="147">
        <v>18.88448359550562</v>
      </c>
      <c r="D93" s="136">
        <f t="shared" si="37"/>
        <v>4746.048417</v>
      </c>
      <c r="E93" s="137">
        <f t="shared" si="38"/>
        <v>5457.95568</v>
      </c>
      <c r="F93" s="138">
        <f t="shared" si="39"/>
        <v>5997.747497</v>
      </c>
      <c r="G93" s="148">
        <f t="shared" si="40"/>
        <v>1999.249166</v>
      </c>
      <c r="H93" s="140">
        <f t="shared" si="41"/>
        <v>6767.865044</v>
      </c>
      <c r="I93" s="149">
        <f t="shared" si="42"/>
        <v>1127.977507</v>
      </c>
      <c r="J93" s="142">
        <f t="shared" si="43"/>
        <v>7856.312396</v>
      </c>
      <c r="K93" s="150">
        <f t="shared" si="44"/>
        <v>654.6926997</v>
      </c>
      <c r="L93" s="151">
        <f t="shared" si="45"/>
        <v>1044.130652</v>
      </c>
    </row>
    <row r="94">
      <c r="A94" s="11"/>
      <c r="B94" s="163" t="s">
        <v>94</v>
      </c>
      <c r="C94" s="147">
        <v>29.203504988764056</v>
      </c>
      <c r="D94" s="136">
        <f t="shared" si="37"/>
        <v>7339.424874</v>
      </c>
      <c r="E94" s="137">
        <f t="shared" si="38"/>
        <v>8440.338605</v>
      </c>
      <c r="F94" s="138">
        <f t="shared" si="39"/>
        <v>9275.088093</v>
      </c>
      <c r="G94" s="148">
        <f t="shared" si="40"/>
        <v>3091.696031</v>
      </c>
      <c r="H94" s="140">
        <f t="shared" si="41"/>
        <v>10466.01987</v>
      </c>
      <c r="I94" s="149">
        <f t="shared" si="42"/>
        <v>1744.336645</v>
      </c>
      <c r="J94" s="142">
        <f t="shared" si="43"/>
        <v>12149.22596</v>
      </c>
      <c r="K94" s="150">
        <f t="shared" si="44"/>
        <v>1012.435496</v>
      </c>
      <c r="L94" s="151">
        <f t="shared" si="45"/>
        <v>1614.673472</v>
      </c>
    </row>
    <row r="95">
      <c r="A95" s="153"/>
      <c r="B95" s="153"/>
      <c r="C95" s="153"/>
      <c r="D95" s="153"/>
      <c r="E95" s="153"/>
      <c r="F95" s="154"/>
      <c r="G95" s="153"/>
      <c r="H95" s="153"/>
      <c r="I95" s="153"/>
      <c r="J95" s="153"/>
      <c r="K95" s="155"/>
      <c r="L95" s="153"/>
    </row>
    <row r="96">
      <c r="A96" s="153"/>
      <c r="B96" s="153"/>
      <c r="C96" s="153"/>
      <c r="D96" s="153"/>
      <c r="E96" s="153"/>
      <c r="F96" s="154"/>
      <c r="G96" s="153"/>
      <c r="H96" s="153"/>
      <c r="I96" s="153"/>
      <c r="J96" s="153"/>
      <c r="K96" s="155"/>
      <c r="L96" s="153"/>
    </row>
    <row r="97" ht="25.5" customHeight="1">
      <c r="A97" s="133" t="s">
        <v>95</v>
      </c>
      <c r="B97" s="159" t="s">
        <v>71</v>
      </c>
      <c r="C97" s="147">
        <v>60.0</v>
      </c>
      <c r="D97" s="136">
        <f t="shared" ref="D97:D117" si="46">(C97*206)*$M$8</f>
        <v>15079.2</v>
      </c>
      <c r="E97" s="137">
        <f t="shared" ref="E97:E117" si="47">D97*1.15</f>
        <v>17341.08</v>
      </c>
      <c r="F97" s="138">
        <f t="shared" ref="F97:F117" si="48">G97*3</f>
        <v>19056.11281</v>
      </c>
      <c r="G97" s="148">
        <f t="shared" ref="G97:G117" si="49">(E97*$G$6)*0.33</f>
        <v>6352.037604</v>
      </c>
      <c r="H97" s="140">
        <f t="shared" ref="H97:H117" si="50">I97*6</f>
        <v>21502.9392</v>
      </c>
      <c r="I97" s="149">
        <f t="shared" ref="I97:I117" si="51">(E97*$I$6)*0.1666666667</f>
        <v>3583.823201</v>
      </c>
      <c r="J97" s="142">
        <f t="shared" ref="J97:J117" si="52">K97*12</f>
        <v>24961.16674</v>
      </c>
      <c r="K97" s="150">
        <f t="shared" ref="K97:K117" si="53">(E97*$K$6)*0.0833</f>
        <v>2080.097228</v>
      </c>
      <c r="L97" s="151">
        <f t="shared" ref="L97:L117" si="54">D97*$L$6</f>
        <v>3317.424</v>
      </c>
    </row>
    <row r="98">
      <c r="A98" s="11"/>
      <c r="B98" s="152" t="s">
        <v>96</v>
      </c>
      <c r="C98" s="147">
        <v>32.50828961797753</v>
      </c>
      <c r="D98" s="136">
        <f t="shared" si="46"/>
        <v>8169.983347</v>
      </c>
      <c r="E98" s="137">
        <f t="shared" si="47"/>
        <v>9395.480849</v>
      </c>
      <c r="F98" s="138">
        <f t="shared" si="48"/>
        <v>10324.6939</v>
      </c>
      <c r="G98" s="148">
        <f t="shared" si="49"/>
        <v>3441.564635</v>
      </c>
      <c r="H98" s="140">
        <f t="shared" si="50"/>
        <v>11650.39625</v>
      </c>
      <c r="I98" s="149">
        <f t="shared" si="51"/>
        <v>1941.732709</v>
      </c>
      <c r="J98" s="142">
        <f t="shared" si="52"/>
        <v>13524.08063</v>
      </c>
      <c r="K98" s="150">
        <f t="shared" si="53"/>
        <v>1127.006719</v>
      </c>
      <c r="L98" s="151">
        <f t="shared" si="54"/>
        <v>1797.396336</v>
      </c>
    </row>
    <row r="99">
      <c r="A99" s="11"/>
      <c r="B99" s="152" t="s">
        <v>61</v>
      </c>
      <c r="C99" s="147">
        <v>40.0</v>
      </c>
      <c r="D99" s="136">
        <f t="shared" si="46"/>
        <v>10052.8</v>
      </c>
      <c r="E99" s="137">
        <f t="shared" si="47"/>
        <v>11560.72</v>
      </c>
      <c r="F99" s="138">
        <f t="shared" si="48"/>
        <v>12704.07521</v>
      </c>
      <c r="G99" s="148">
        <f t="shared" si="49"/>
        <v>4234.691736</v>
      </c>
      <c r="H99" s="140">
        <f t="shared" si="50"/>
        <v>14335.2928</v>
      </c>
      <c r="I99" s="149">
        <f t="shared" si="51"/>
        <v>2389.215467</v>
      </c>
      <c r="J99" s="142">
        <f t="shared" si="52"/>
        <v>16640.77783</v>
      </c>
      <c r="K99" s="150">
        <f t="shared" si="53"/>
        <v>1386.731485</v>
      </c>
      <c r="L99" s="151">
        <f t="shared" si="54"/>
        <v>2211.616</v>
      </c>
    </row>
    <row r="100">
      <c r="A100" s="11"/>
      <c r="B100" s="152" t="s">
        <v>73</v>
      </c>
      <c r="C100" s="147">
        <v>45.0</v>
      </c>
      <c r="D100" s="136">
        <f t="shared" si="46"/>
        <v>11309.4</v>
      </c>
      <c r="E100" s="137">
        <f t="shared" si="47"/>
        <v>13005.81</v>
      </c>
      <c r="F100" s="138">
        <f t="shared" si="48"/>
        <v>14292.08461</v>
      </c>
      <c r="G100" s="148">
        <f t="shared" si="49"/>
        <v>4764.028203</v>
      </c>
      <c r="H100" s="140">
        <f t="shared" si="50"/>
        <v>16127.2044</v>
      </c>
      <c r="I100" s="149">
        <f t="shared" si="51"/>
        <v>2687.867401</v>
      </c>
      <c r="J100" s="142">
        <f t="shared" si="52"/>
        <v>18720.87505</v>
      </c>
      <c r="K100" s="150">
        <f t="shared" si="53"/>
        <v>1560.072921</v>
      </c>
      <c r="L100" s="151">
        <f t="shared" si="54"/>
        <v>2488.068</v>
      </c>
    </row>
    <row r="101">
      <c r="A101" s="11"/>
      <c r="B101" s="152" t="s">
        <v>74</v>
      </c>
      <c r="C101" s="147">
        <v>50.0</v>
      </c>
      <c r="D101" s="136">
        <f t="shared" si="46"/>
        <v>12566</v>
      </c>
      <c r="E101" s="137">
        <f t="shared" si="47"/>
        <v>14450.9</v>
      </c>
      <c r="F101" s="138">
        <f t="shared" si="48"/>
        <v>15880.09401</v>
      </c>
      <c r="G101" s="148">
        <f t="shared" si="49"/>
        <v>5293.36467</v>
      </c>
      <c r="H101" s="140">
        <f t="shared" si="50"/>
        <v>17919.116</v>
      </c>
      <c r="I101" s="149">
        <f t="shared" si="51"/>
        <v>2986.519334</v>
      </c>
      <c r="J101" s="142">
        <f t="shared" si="52"/>
        <v>20800.97228</v>
      </c>
      <c r="K101" s="150">
        <f t="shared" si="53"/>
        <v>1733.414357</v>
      </c>
      <c r="L101" s="151">
        <f t="shared" si="54"/>
        <v>2764.52</v>
      </c>
    </row>
    <row r="102">
      <c r="A102" s="11"/>
      <c r="B102" s="152" t="s">
        <v>75</v>
      </c>
      <c r="C102" s="147">
        <v>48.9647681797753</v>
      </c>
      <c r="D102" s="136">
        <f t="shared" si="46"/>
        <v>12305.82554</v>
      </c>
      <c r="E102" s="137">
        <f t="shared" si="47"/>
        <v>14151.69937</v>
      </c>
      <c r="F102" s="138">
        <f t="shared" si="48"/>
        <v>15551.30244</v>
      </c>
      <c r="G102" s="148">
        <f t="shared" si="49"/>
        <v>5183.767479</v>
      </c>
      <c r="H102" s="140">
        <f t="shared" si="50"/>
        <v>17548.10722</v>
      </c>
      <c r="I102" s="149">
        <f t="shared" si="51"/>
        <v>2924.684537</v>
      </c>
      <c r="J102" s="142">
        <f t="shared" si="52"/>
        <v>20370.29571</v>
      </c>
      <c r="K102" s="150">
        <f t="shared" si="53"/>
        <v>1697.524643</v>
      </c>
      <c r="L102" s="151">
        <f t="shared" si="54"/>
        <v>2707.281619</v>
      </c>
    </row>
    <row r="103">
      <c r="A103" s="11"/>
      <c r="B103" s="152" t="s">
        <v>88</v>
      </c>
      <c r="C103" s="147">
        <v>36.62240925842698</v>
      </c>
      <c r="D103" s="136">
        <f t="shared" si="46"/>
        <v>9203.943895</v>
      </c>
      <c r="E103" s="137">
        <f t="shared" si="47"/>
        <v>10584.53548</v>
      </c>
      <c r="F103" s="138">
        <f t="shared" si="48"/>
        <v>11631.34604</v>
      </c>
      <c r="G103" s="148">
        <f t="shared" si="49"/>
        <v>3877.115346</v>
      </c>
      <c r="H103" s="140">
        <f t="shared" si="50"/>
        <v>13124.824</v>
      </c>
      <c r="I103" s="149">
        <f t="shared" si="51"/>
        <v>2187.470666</v>
      </c>
      <c r="J103" s="142">
        <f t="shared" si="52"/>
        <v>15235.6344</v>
      </c>
      <c r="K103" s="150">
        <f t="shared" si="53"/>
        <v>1269.6362</v>
      </c>
      <c r="L103" s="151">
        <f t="shared" si="54"/>
        <v>2024.867657</v>
      </c>
    </row>
    <row r="104">
      <c r="A104" s="11"/>
      <c r="B104" s="152" t="s">
        <v>64</v>
      </c>
      <c r="C104" s="147">
        <v>32.0</v>
      </c>
      <c r="D104" s="136">
        <f t="shared" si="46"/>
        <v>8042.24</v>
      </c>
      <c r="E104" s="137">
        <f t="shared" si="47"/>
        <v>9248.576</v>
      </c>
      <c r="F104" s="138">
        <f t="shared" si="48"/>
        <v>10163.26017</v>
      </c>
      <c r="G104" s="148">
        <f t="shared" si="49"/>
        <v>3387.753389</v>
      </c>
      <c r="H104" s="140">
        <f t="shared" si="50"/>
        <v>11468.23424</v>
      </c>
      <c r="I104" s="149">
        <f t="shared" si="51"/>
        <v>1911.372374</v>
      </c>
      <c r="J104" s="142">
        <f t="shared" si="52"/>
        <v>13312.62226</v>
      </c>
      <c r="K104" s="150">
        <f t="shared" si="53"/>
        <v>1109.385188</v>
      </c>
      <c r="L104" s="151">
        <f t="shared" si="54"/>
        <v>1769.2928</v>
      </c>
    </row>
    <row r="105">
      <c r="A105" s="11"/>
      <c r="B105" s="152" t="s">
        <v>65</v>
      </c>
      <c r="C105" s="147">
        <v>28.8</v>
      </c>
      <c r="D105" s="136">
        <f t="shared" si="46"/>
        <v>7238.016</v>
      </c>
      <c r="E105" s="137">
        <f t="shared" si="47"/>
        <v>8323.7184</v>
      </c>
      <c r="F105" s="138">
        <f t="shared" si="48"/>
        <v>9146.93415</v>
      </c>
      <c r="G105" s="148">
        <f t="shared" si="49"/>
        <v>3048.97805</v>
      </c>
      <c r="H105" s="140">
        <f t="shared" si="50"/>
        <v>10321.41082</v>
      </c>
      <c r="I105" s="149">
        <f t="shared" si="51"/>
        <v>1720.235136</v>
      </c>
      <c r="J105" s="142">
        <f t="shared" si="52"/>
        <v>11981.36003</v>
      </c>
      <c r="K105" s="150">
        <f t="shared" si="53"/>
        <v>998.4466695</v>
      </c>
      <c r="L105" s="151">
        <f t="shared" si="54"/>
        <v>1592.36352</v>
      </c>
    </row>
    <row r="106">
      <c r="A106" s="11"/>
      <c r="B106" s="152" t="s">
        <v>76</v>
      </c>
      <c r="C106" s="147">
        <v>58.811677483146084</v>
      </c>
      <c r="D106" s="136">
        <f t="shared" si="46"/>
        <v>14780.55079</v>
      </c>
      <c r="E106" s="137">
        <f t="shared" si="47"/>
        <v>16997.6334</v>
      </c>
      <c r="F106" s="138">
        <f t="shared" si="48"/>
        <v>18678.69935</v>
      </c>
      <c r="G106" s="148">
        <f t="shared" si="49"/>
        <v>6226.233115</v>
      </c>
      <c r="H106" s="140">
        <f t="shared" si="50"/>
        <v>21077.06542</v>
      </c>
      <c r="I106" s="149">
        <f t="shared" si="51"/>
        <v>3512.844237</v>
      </c>
      <c r="J106" s="142">
        <f t="shared" si="52"/>
        <v>24466.80146</v>
      </c>
      <c r="K106" s="150">
        <f t="shared" si="53"/>
        <v>2038.900122</v>
      </c>
      <c r="L106" s="151">
        <f t="shared" si="54"/>
        <v>3251.721173</v>
      </c>
    </row>
    <row r="107">
      <c r="A107" s="164"/>
      <c r="B107" s="152" t="s">
        <v>68</v>
      </c>
      <c r="C107" s="147">
        <v>22.0</v>
      </c>
      <c r="D107" s="136">
        <f t="shared" si="46"/>
        <v>5529.04</v>
      </c>
      <c r="E107" s="137">
        <f t="shared" si="47"/>
        <v>6358.396</v>
      </c>
      <c r="F107" s="138">
        <f t="shared" si="48"/>
        <v>6987.241364</v>
      </c>
      <c r="G107" s="148">
        <f t="shared" si="49"/>
        <v>2329.080455</v>
      </c>
      <c r="H107" s="140">
        <f t="shared" si="50"/>
        <v>7884.411042</v>
      </c>
      <c r="I107" s="149">
        <f t="shared" si="51"/>
        <v>1314.068507</v>
      </c>
      <c r="J107" s="142">
        <f t="shared" si="52"/>
        <v>9152.427804</v>
      </c>
      <c r="K107" s="150">
        <f t="shared" si="53"/>
        <v>762.702317</v>
      </c>
      <c r="L107" s="151">
        <f t="shared" si="54"/>
        <v>1216.3888</v>
      </c>
    </row>
    <row r="108">
      <c r="A108" s="11"/>
      <c r="B108" s="152" t="s">
        <v>85</v>
      </c>
      <c r="C108" s="147">
        <v>114.31857033707867</v>
      </c>
      <c r="D108" s="136">
        <f t="shared" si="46"/>
        <v>28730.5431</v>
      </c>
      <c r="E108" s="137">
        <f t="shared" si="47"/>
        <v>33040.12456</v>
      </c>
      <c r="F108" s="138">
        <f t="shared" si="48"/>
        <v>36307.79288</v>
      </c>
      <c r="G108" s="148">
        <f t="shared" si="49"/>
        <v>12102.59763</v>
      </c>
      <c r="H108" s="140">
        <f t="shared" si="50"/>
        <v>40969.75446</v>
      </c>
      <c r="I108" s="149">
        <f t="shared" si="51"/>
        <v>6828.292411</v>
      </c>
      <c r="J108" s="142">
        <f t="shared" si="52"/>
        <v>47558.74826</v>
      </c>
      <c r="K108" s="150">
        <f t="shared" si="53"/>
        <v>3963.229021</v>
      </c>
      <c r="L108" s="151">
        <f t="shared" si="54"/>
        <v>6320.719481</v>
      </c>
    </row>
    <row r="109">
      <c r="A109" s="11"/>
      <c r="B109" s="152" t="s">
        <v>97</v>
      </c>
      <c r="C109" s="147">
        <v>56.92322912359552</v>
      </c>
      <c r="D109" s="136">
        <f t="shared" si="46"/>
        <v>14305.94594</v>
      </c>
      <c r="E109" s="137">
        <f t="shared" si="47"/>
        <v>16451.83783</v>
      </c>
      <c r="F109" s="138">
        <f t="shared" si="48"/>
        <v>18078.9246</v>
      </c>
      <c r="G109" s="148">
        <f t="shared" si="49"/>
        <v>6026.308199</v>
      </c>
      <c r="H109" s="140">
        <f t="shared" si="50"/>
        <v>20400.27892</v>
      </c>
      <c r="I109" s="149">
        <f t="shared" si="51"/>
        <v>3400.046487</v>
      </c>
      <c r="J109" s="142">
        <f t="shared" si="52"/>
        <v>23681.17022</v>
      </c>
      <c r="K109" s="150">
        <f t="shared" si="53"/>
        <v>1973.430852</v>
      </c>
      <c r="L109" s="151">
        <f t="shared" si="54"/>
        <v>3147.308108</v>
      </c>
    </row>
    <row r="110">
      <c r="A110" s="11"/>
      <c r="B110" s="146" t="s">
        <v>86</v>
      </c>
      <c r="C110" s="147">
        <v>45.0</v>
      </c>
      <c r="D110" s="136">
        <f t="shared" si="46"/>
        <v>11309.4</v>
      </c>
      <c r="E110" s="137">
        <f t="shared" si="47"/>
        <v>13005.81</v>
      </c>
      <c r="F110" s="138">
        <f t="shared" si="48"/>
        <v>14292.08461</v>
      </c>
      <c r="G110" s="148">
        <f t="shared" si="49"/>
        <v>4764.028203</v>
      </c>
      <c r="H110" s="140">
        <f t="shared" si="50"/>
        <v>16127.2044</v>
      </c>
      <c r="I110" s="149">
        <f t="shared" si="51"/>
        <v>2687.867401</v>
      </c>
      <c r="J110" s="142">
        <f t="shared" si="52"/>
        <v>18720.87505</v>
      </c>
      <c r="K110" s="150">
        <f t="shared" si="53"/>
        <v>1560.072921</v>
      </c>
      <c r="L110" s="151">
        <f t="shared" si="54"/>
        <v>2488.068</v>
      </c>
    </row>
    <row r="111">
      <c r="A111" s="11"/>
      <c r="B111" s="146" t="s">
        <v>87</v>
      </c>
      <c r="C111" s="147">
        <v>25.0</v>
      </c>
      <c r="D111" s="136">
        <f t="shared" si="46"/>
        <v>6283</v>
      </c>
      <c r="E111" s="137">
        <f t="shared" si="47"/>
        <v>7225.45</v>
      </c>
      <c r="F111" s="138">
        <f t="shared" si="48"/>
        <v>7940.047005</v>
      </c>
      <c r="G111" s="148">
        <f t="shared" si="49"/>
        <v>2646.682335</v>
      </c>
      <c r="H111" s="140">
        <f t="shared" si="50"/>
        <v>8959.558002</v>
      </c>
      <c r="I111" s="149">
        <f t="shared" si="51"/>
        <v>1493.259667</v>
      </c>
      <c r="J111" s="142">
        <f t="shared" si="52"/>
        <v>10400.48614</v>
      </c>
      <c r="K111" s="150">
        <f t="shared" si="53"/>
        <v>866.7071784</v>
      </c>
      <c r="L111" s="151">
        <f t="shared" si="54"/>
        <v>1382.26</v>
      </c>
    </row>
    <row r="112">
      <c r="A112" s="11"/>
      <c r="B112" s="152" t="s">
        <v>77</v>
      </c>
      <c r="C112" s="147">
        <v>42.32147662921349</v>
      </c>
      <c r="D112" s="136">
        <f t="shared" si="46"/>
        <v>10636.23351</v>
      </c>
      <c r="E112" s="137">
        <f t="shared" si="47"/>
        <v>12231.66853</v>
      </c>
      <c r="F112" s="138">
        <f t="shared" si="48"/>
        <v>13441.38055</v>
      </c>
      <c r="G112" s="148">
        <f t="shared" si="49"/>
        <v>4480.460183</v>
      </c>
      <c r="H112" s="140">
        <f t="shared" si="50"/>
        <v>15167.26898</v>
      </c>
      <c r="I112" s="149">
        <f t="shared" si="51"/>
        <v>2527.878164</v>
      </c>
      <c r="J112" s="142">
        <f t="shared" si="52"/>
        <v>17606.55725</v>
      </c>
      <c r="K112" s="150">
        <f t="shared" si="53"/>
        <v>1467.213104</v>
      </c>
      <c r="L112" s="151">
        <f t="shared" si="54"/>
        <v>2339.971371</v>
      </c>
    </row>
    <row r="113">
      <c r="A113" s="11"/>
      <c r="B113" s="152" t="s">
        <v>78</v>
      </c>
      <c r="C113" s="147">
        <v>42.422643505617984</v>
      </c>
      <c r="D113" s="136">
        <f t="shared" si="46"/>
        <v>10661.65877</v>
      </c>
      <c r="E113" s="137">
        <f t="shared" si="47"/>
        <v>12260.90758</v>
      </c>
      <c r="F113" s="138">
        <f t="shared" si="48"/>
        <v>13473.51134</v>
      </c>
      <c r="G113" s="148">
        <f t="shared" si="49"/>
        <v>4491.170447</v>
      </c>
      <c r="H113" s="140">
        <f t="shared" si="50"/>
        <v>15203.5254</v>
      </c>
      <c r="I113" s="149">
        <f t="shared" si="51"/>
        <v>2533.920901</v>
      </c>
      <c r="J113" s="142">
        <f t="shared" si="52"/>
        <v>17648.64463</v>
      </c>
      <c r="K113" s="150">
        <f t="shared" si="53"/>
        <v>1470.720386</v>
      </c>
      <c r="L113" s="151">
        <f t="shared" si="54"/>
        <v>2345.564928</v>
      </c>
    </row>
    <row r="114">
      <c r="A114" s="11"/>
      <c r="B114" s="152" t="s">
        <v>79</v>
      </c>
      <c r="C114" s="147">
        <v>24.0</v>
      </c>
      <c r="D114" s="136">
        <f t="shared" si="46"/>
        <v>6031.68</v>
      </c>
      <c r="E114" s="137">
        <f t="shared" si="47"/>
        <v>6936.432</v>
      </c>
      <c r="F114" s="138">
        <f t="shared" si="48"/>
        <v>7622.445125</v>
      </c>
      <c r="G114" s="148">
        <f t="shared" si="49"/>
        <v>2540.815042</v>
      </c>
      <c r="H114" s="140">
        <f t="shared" si="50"/>
        <v>8601.175682</v>
      </c>
      <c r="I114" s="149">
        <f t="shared" si="51"/>
        <v>1433.52928</v>
      </c>
      <c r="J114" s="142">
        <f t="shared" si="52"/>
        <v>9984.466695</v>
      </c>
      <c r="K114" s="150">
        <f t="shared" si="53"/>
        <v>832.0388913</v>
      </c>
      <c r="L114" s="151">
        <f t="shared" si="54"/>
        <v>1326.9696</v>
      </c>
    </row>
    <row r="115">
      <c r="A115" s="11"/>
      <c r="B115" s="146" t="s">
        <v>98</v>
      </c>
      <c r="C115" s="147">
        <v>65.5</v>
      </c>
      <c r="D115" s="136">
        <f t="shared" si="46"/>
        <v>16461.46</v>
      </c>
      <c r="E115" s="137">
        <f t="shared" si="47"/>
        <v>18930.679</v>
      </c>
      <c r="F115" s="138">
        <f t="shared" si="48"/>
        <v>20802.92315</v>
      </c>
      <c r="G115" s="148">
        <f t="shared" si="49"/>
        <v>6934.307718</v>
      </c>
      <c r="H115" s="140">
        <f t="shared" si="50"/>
        <v>23474.04196</v>
      </c>
      <c r="I115" s="149">
        <f t="shared" si="51"/>
        <v>3912.340327</v>
      </c>
      <c r="J115" s="142">
        <f t="shared" si="52"/>
        <v>27249.27369</v>
      </c>
      <c r="K115" s="150">
        <f t="shared" si="53"/>
        <v>2270.772807</v>
      </c>
      <c r="L115" s="151">
        <f t="shared" si="54"/>
        <v>3621.5212</v>
      </c>
    </row>
    <row r="116">
      <c r="A116" s="11"/>
      <c r="B116" s="152" t="s">
        <v>99</v>
      </c>
      <c r="C116" s="147">
        <v>23.369548449438213</v>
      </c>
      <c r="D116" s="136">
        <f t="shared" si="46"/>
        <v>5873.234916</v>
      </c>
      <c r="E116" s="137">
        <f t="shared" si="47"/>
        <v>6754.220154</v>
      </c>
      <c r="F116" s="138">
        <f t="shared" si="48"/>
        <v>7422.212527</v>
      </c>
      <c r="G116" s="148">
        <f t="shared" si="49"/>
        <v>2474.070842</v>
      </c>
      <c r="H116" s="140">
        <f t="shared" si="50"/>
        <v>8375.232992</v>
      </c>
      <c r="I116" s="149">
        <f t="shared" si="51"/>
        <v>1395.872165</v>
      </c>
      <c r="J116" s="142">
        <f t="shared" si="52"/>
        <v>9722.186591</v>
      </c>
      <c r="K116" s="150">
        <f t="shared" si="53"/>
        <v>810.1822159</v>
      </c>
      <c r="L116" s="151">
        <f t="shared" si="54"/>
        <v>1292.111682</v>
      </c>
    </row>
    <row r="117">
      <c r="A117" s="11"/>
      <c r="B117" s="152" t="s">
        <v>80</v>
      </c>
      <c r="C117" s="147">
        <v>70.0</v>
      </c>
      <c r="D117" s="136">
        <f t="shared" si="46"/>
        <v>17592.4</v>
      </c>
      <c r="E117" s="137">
        <f t="shared" si="47"/>
        <v>20231.26</v>
      </c>
      <c r="F117" s="138">
        <f t="shared" si="48"/>
        <v>22232.13161</v>
      </c>
      <c r="G117" s="148">
        <f t="shared" si="49"/>
        <v>7410.710538</v>
      </c>
      <c r="H117" s="140">
        <f t="shared" si="50"/>
        <v>25086.76241</v>
      </c>
      <c r="I117" s="149">
        <f t="shared" si="51"/>
        <v>4181.127068</v>
      </c>
      <c r="J117" s="142">
        <f t="shared" si="52"/>
        <v>29121.36119</v>
      </c>
      <c r="K117" s="150">
        <f t="shared" si="53"/>
        <v>2426.7801</v>
      </c>
      <c r="L117" s="151">
        <f t="shared" si="54"/>
        <v>3870.328</v>
      </c>
    </row>
    <row r="118">
      <c r="A118" s="156"/>
      <c r="B118" s="156"/>
      <c r="C118" s="156"/>
      <c r="D118" s="156"/>
      <c r="E118" s="156"/>
      <c r="F118" s="157"/>
      <c r="G118" s="156"/>
      <c r="H118" s="156"/>
      <c r="I118" s="156"/>
      <c r="J118" s="156"/>
      <c r="K118" s="158"/>
      <c r="L118" s="156"/>
    </row>
    <row r="119" ht="25.5" customHeight="1">
      <c r="A119" s="133" t="s">
        <v>100</v>
      </c>
      <c r="B119" s="159" t="s">
        <v>71</v>
      </c>
      <c r="C119" s="147">
        <v>65.0</v>
      </c>
      <c r="D119" s="136">
        <f t="shared" ref="D119:D139" si="55">(C119*206)*$M$8</f>
        <v>16335.8</v>
      </c>
      <c r="E119" s="137">
        <f t="shared" ref="E119:E139" si="56">D119*1.15</f>
        <v>18786.17</v>
      </c>
      <c r="F119" s="138">
        <f t="shared" ref="F119:F139" si="57">G119*3</f>
        <v>20644.12221</v>
      </c>
      <c r="G119" s="148">
        <f t="shared" ref="G119:G139" si="58">(E119*$G$6)*0.33</f>
        <v>6881.374071</v>
      </c>
      <c r="H119" s="140">
        <f t="shared" ref="H119:H139" si="59">I119*6</f>
        <v>23294.8508</v>
      </c>
      <c r="I119" s="149">
        <f t="shared" ref="I119:I139" si="60">(E119*$I$6)*0.1666666667</f>
        <v>3882.475134</v>
      </c>
      <c r="J119" s="142">
        <f t="shared" ref="J119:J139" si="61">K119*12</f>
        <v>27041.26397</v>
      </c>
      <c r="K119" s="150">
        <f t="shared" ref="K119:K139" si="62">(E119*$K$6)*0.0833</f>
        <v>2253.438664</v>
      </c>
      <c r="L119" s="151">
        <f t="shared" ref="L119:L139" si="63">D119*$L$6</f>
        <v>3593.876</v>
      </c>
    </row>
    <row r="120">
      <c r="A120" s="11"/>
      <c r="B120" s="152" t="s">
        <v>61</v>
      </c>
      <c r="C120" s="147">
        <v>45.0</v>
      </c>
      <c r="D120" s="136">
        <f t="shared" si="55"/>
        <v>11309.4</v>
      </c>
      <c r="E120" s="137">
        <f t="shared" si="56"/>
        <v>13005.81</v>
      </c>
      <c r="F120" s="138">
        <f t="shared" si="57"/>
        <v>14292.08461</v>
      </c>
      <c r="G120" s="148">
        <f t="shared" si="58"/>
        <v>4764.028203</v>
      </c>
      <c r="H120" s="140">
        <f t="shared" si="59"/>
        <v>16127.2044</v>
      </c>
      <c r="I120" s="149">
        <f t="shared" si="60"/>
        <v>2687.867401</v>
      </c>
      <c r="J120" s="142">
        <f t="shared" si="61"/>
        <v>18720.87505</v>
      </c>
      <c r="K120" s="150">
        <f t="shared" si="62"/>
        <v>1560.072921</v>
      </c>
      <c r="L120" s="151">
        <f t="shared" si="63"/>
        <v>2488.068</v>
      </c>
    </row>
    <row r="121">
      <c r="A121" s="11"/>
      <c r="B121" s="152" t="s">
        <v>73</v>
      </c>
      <c r="C121" s="147">
        <v>50.0</v>
      </c>
      <c r="D121" s="136">
        <f t="shared" si="55"/>
        <v>12566</v>
      </c>
      <c r="E121" s="137">
        <f t="shared" si="56"/>
        <v>14450.9</v>
      </c>
      <c r="F121" s="138">
        <f t="shared" si="57"/>
        <v>15880.09401</v>
      </c>
      <c r="G121" s="148">
        <f t="shared" si="58"/>
        <v>5293.36467</v>
      </c>
      <c r="H121" s="140">
        <f t="shared" si="59"/>
        <v>17919.116</v>
      </c>
      <c r="I121" s="149">
        <f t="shared" si="60"/>
        <v>2986.519334</v>
      </c>
      <c r="J121" s="142">
        <f t="shared" si="61"/>
        <v>20800.97228</v>
      </c>
      <c r="K121" s="150">
        <f t="shared" si="62"/>
        <v>1733.414357</v>
      </c>
      <c r="L121" s="151">
        <f t="shared" si="63"/>
        <v>2764.52</v>
      </c>
    </row>
    <row r="122">
      <c r="A122" s="11"/>
      <c r="B122" s="152" t="s">
        <v>74</v>
      </c>
      <c r="C122" s="147">
        <v>60.0</v>
      </c>
      <c r="D122" s="136">
        <f t="shared" si="55"/>
        <v>15079.2</v>
      </c>
      <c r="E122" s="137">
        <f t="shared" si="56"/>
        <v>17341.08</v>
      </c>
      <c r="F122" s="138">
        <f t="shared" si="57"/>
        <v>19056.11281</v>
      </c>
      <c r="G122" s="148">
        <f t="shared" si="58"/>
        <v>6352.037604</v>
      </c>
      <c r="H122" s="140">
        <f t="shared" si="59"/>
        <v>21502.9392</v>
      </c>
      <c r="I122" s="149">
        <f t="shared" si="60"/>
        <v>3583.823201</v>
      </c>
      <c r="J122" s="142">
        <f t="shared" si="61"/>
        <v>24961.16674</v>
      </c>
      <c r="K122" s="150">
        <f t="shared" si="62"/>
        <v>2080.097228</v>
      </c>
      <c r="L122" s="151">
        <f t="shared" si="63"/>
        <v>3317.424</v>
      </c>
    </row>
    <row r="123">
      <c r="A123" s="11"/>
      <c r="B123" s="152" t="s">
        <v>75</v>
      </c>
      <c r="C123" s="147">
        <v>45.0</v>
      </c>
      <c r="D123" s="136">
        <f t="shared" si="55"/>
        <v>11309.4</v>
      </c>
      <c r="E123" s="137">
        <f t="shared" si="56"/>
        <v>13005.81</v>
      </c>
      <c r="F123" s="138">
        <f t="shared" si="57"/>
        <v>14292.08461</v>
      </c>
      <c r="G123" s="148">
        <f t="shared" si="58"/>
        <v>4764.028203</v>
      </c>
      <c r="H123" s="140">
        <f t="shared" si="59"/>
        <v>16127.2044</v>
      </c>
      <c r="I123" s="149">
        <f t="shared" si="60"/>
        <v>2687.867401</v>
      </c>
      <c r="J123" s="142">
        <f t="shared" si="61"/>
        <v>18720.87505</v>
      </c>
      <c r="K123" s="150">
        <f t="shared" si="62"/>
        <v>1560.072921</v>
      </c>
      <c r="L123" s="151">
        <f t="shared" si="63"/>
        <v>2488.068</v>
      </c>
    </row>
    <row r="124">
      <c r="A124" s="11"/>
      <c r="B124" s="152" t="s">
        <v>64</v>
      </c>
      <c r="C124" s="147">
        <v>45.0</v>
      </c>
      <c r="D124" s="136">
        <f t="shared" si="55"/>
        <v>11309.4</v>
      </c>
      <c r="E124" s="137">
        <f t="shared" si="56"/>
        <v>13005.81</v>
      </c>
      <c r="F124" s="138">
        <f t="shared" si="57"/>
        <v>14292.08461</v>
      </c>
      <c r="G124" s="148">
        <f t="shared" si="58"/>
        <v>4764.028203</v>
      </c>
      <c r="H124" s="140">
        <f t="shared" si="59"/>
        <v>16127.2044</v>
      </c>
      <c r="I124" s="149">
        <f t="shared" si="60"/>
        <v>2687.867401</v>
      </c>
      <c r="J124" s="142">
        <f t="shared" si="61"/>
        <v>18720.87505</v>
      </c>
      <c r="K124" s="150">
        <f t="shared" si="62"/>
        <v>1560.072921</v>
      </c>
      <c r="L124" s="151">
        <f t="shared" si="63"/>
        <v>2488.068</v>
      </c>
    </row>
    <row r="125">
      <c r="A125" s="11"/>
      <c r="B125" s="152" t="s">
        <v>65</v>
      </c>
      <c r="C125" s="147">
        <v>46.53676314606743</v>
      </c>
      <c r="D125" s="136">
        <f t="shared" si="55"/>
        <v>11695.61931</v>
      </c>
      <c r="E125" s="137">
        <f t="shared" si="56"/>
        <v>13449.96221</v>
      </c>
      <c r="F125" s="138">
        <f t="shared" si="57"/>
        <v>14780.16347</v>
      </c>
      <c r="G125" s="148">
        <f t="shared" si="58"/>
        <v>4926.721158</v>
      </c>
      <c r="H125" s="140">
        <f t="shared" si="59"/>
        <v>16677.95314</v>
      </c>
      <c r="I125" s="149">
        <f t="shared" si="60"/>
        <v>2779.658857</v>
      </c>
      <c r="J125" s="142">
        <f t="shared" si="61"/>
        <v>19360.19841</v>
      </c>
      <c r="K125" s="150">
        <f t="shared" si="62"/>
        <v>1613.349867</v>
      </c>
      <c r="L125" s="151">
        <f t="shared" si="63"/>
        <v>2573.036249</v>
      </c>
    </row>
    <row r="126">
      <c r="A126" s="11"/>
      <c r="B126" s="152" t="s">
        <v>76</v>
      </c>
      <c r="C126" s="147">
        <v>59.48612332584271</v>
      </c>
      <c r="D126" s="136">
        <f t="shared" si="55"/>
        <v>14950.05251</v>
      </c>
      <c r="E126" s="137">
        <f t="shared" si="56"/>
        <v>17192.56039</v>
      </c>
      <c r="F126" s="138">
        <f t="shared" si="57"/>
        <v>18892.90461</v>
      </c>
      <c r="G126" s="148">
        <f t="shared" si="58"/>
        <v>6297.634871</v>
      </c>
      <c r="H126" s="140">
        <f t="shared" si="59"/>
        <v>21318.77489</v>
      </c>
      <c r="I126" s="149">
        <f t="shared" si="60"/>
        <v>3553.129148</v>
      </c>
      <c r="J126" s="142">
        <f t="shared" si="61"/>
        <v>24747.38405</v>
      </c>
      <c r="K126" s="150">
        <f t="shared" si="62"/>
        <v>2062.282004</v>
      </c>
      <c r="L126" s="151">
        <f t="shared" si="63"/>
        <v>3289.011553</v>
      </c>
    </row>
    <row r="127">
      <c r="A127" s="11"/>
      <c r="B127" s="152" t="s">
        <v>68</v>
      </c>
      <c r="C127" s="147">
        <v>22.0</v>
      </c>
      <c r="D127" s="136">
        <f t="shared" si="55"/>
        <v>5529.04</v>
      </c>
      <c r="E127" s="137">
        <f t="shared" si="56"/>
        <v>6358.396</v>
      </c>
      <c r="F127" s="138">
        <f t="shared" si="57"/>
        <v>6987.241364</v>
      </c>
      <c r="G127" s="148">
        <f t="shared" si="58"/>
        <v>2329.080455</v>
      </c>
      <c r="H127" s="140">
        <f t="shared" si="59"/>
        <v>7884.411042</v>
      </c>
      <c r="I127" s="149">
        <f t="shared" si="60"/>
        <v>1314.068507</v>
      </c>
      <c r="J127" s="142">
        <f t="shared" si="61"/>
        <v>9152.427804</v>
      </c>
      <c r="K127" s="150">
        <f t="shared" si="62"/>
        <v>762.702317</v>
      </c>
      <c r="L127" s="151">
        <f t="shared" si="63"/>
        <v>1216.3888</v>
      </c>
    </row>
    <row r="128">
      <c r="A128" s="11"/>
      <c r="B128" s="152" t="s">
        <v>85</v>
      </c>
      <c r="C128" s="147">
        <v>0.0</v>
      </c>
      <c r="D128" s="136">
        <f t="shared" si="55"/>
        <v>0</v>
      </c>
      <c r="E128" s="137">
        <f t="shared" si="56"/>
        <v>0</v>
      </c>
      <c r="F128" s="138">
        <f t="shared" si="57"/>
        <v>0</v>
      </c>
      <c r="G128" s="148">
        <f t="shared" si="58"/>
        <v>0</v>
      </c>
      <c r="H128" s="140">
        <f t="shared" si="59"/>
        <v>0</v>
      </c>
      <c r="I128" s="149">
        <f t="shared" si="60"/>
        <v>0</v>
      </c>
      <c r="J128" s="142">
        <f t="shared" si="61"/>
        <v>0</v>
      </c>
      <c r="K128" s="150">
        <f t="shared" si="62"/>
        <v>0</v>
      </c>
      <c r="L128" s="151">
        <f t="shared" si="63"/>
        <v>0</v>
      </c>
    </row>
    <row r="129">
      <c r="A129" s="11"/>
      <c r="B129" s="146" t="s">
        <v>86</v>
      </c>
      <c r="C129" s="147">
        <v>50.0</v>
      </c>
      <c r="D129" s="136">
        <f t="shared" si="55"/>
        <v>12566</v>
      </c>
      <c r="E129" s="137">
        <f t="shared" si="56"/>
        <v>14450.9</v>
      </c>
      <c r="F129" s="138">
        <f t="shared" si="57"/>
        <v>15880.09401</v>
      </c>
      <c r="G129" s="148">
        <f t="shared" si="58"/>
        <v>5293.36467</v>
      </c>
      <c r="H129" s="140">
        <f t="shared" si="59"/>
        <v>17919.116</v>
      </c>
      <c r="I129" s="149">
        <f t="shared" si="60"/>
        <v>2986.519334</v>
      </c>
      <c r="J129" s="142">
        <f t="shared" si="61"/>
        <v>20800.97228</v>
      </c>
      <c r="K129" s="150">
        <f t="shared" si="62"/>
        <v>1733.414357</v>
      </c>
      <c r="L129" s="151">
        <f t="shared" si="63"/>
        <v>2764.52</v>
      </c>
    </row>
    <row r="130">
      <c r="A130" s="11"/>
      <c r="B130" s="146" t="s">
        <v>87</v>
      </c>
      <c r="C130" s="147">
        <v>25.0</v>
      </c>
      <c r="D130" s="136">
        <f t="shared" si="55"/>
        <v>6283</v>
      </c>
      <c r="E130" s="137">
        <f t="shared" si="56"/>
        <v>7225.45</v>
      </c>
      <c r="F130" s="138">
        <f t="shared" si="57"/>
        <v>7940.047005</v>
      </c>
      <c r="G130" s="148">
        <f t="shared" si="58"/>
        <v>2646.682335</v>
      </c>
      <c r="H130" s="140">
        <f t="shared" si="59"/>
        <v>8959.558002</v>
      </c>
      <c r="I130" s="149">
        <f t="shared" si="60"/>
        <v>1493.259667</v>
      </c>
      <c r="J130" s="142">
        <f t="shared" si="61"/>
        <v>10400.48614</v>
      </c>
      <c r="K130" s="150">
        <f t="shared" si="62"/>
        <v>866.7071784</v>
      </c>
      <c r="L130" s="151">
        <f t="shared" si="63"/>
        <v>1382.26</v>
      </c>
    </row>
    <row r="131">
      <c r="A131" s="11"/>
      <c r="B131" s="152" t="s">
        <v>77</v>
      </c>
      <c r="C131" s="147">
        <v>44.176202696629225</v>
      </c>
      <c r="D131" s="136">
        <f t="shared" si="55"/>
        <v>11102.36326</v>
      </c>
      <c r="E131" s="137">
        <f t="shared" si="56"/>
        <v>12767.71775</v>
      </c>
      <c r="F131" s="138">
        <f t="shared" si="57"/>
        <v>14030.44504</v>
      </c>
      <c r="G131" s="148">
        <f t="shared" si="58"/>
        <v>4676.815012</v>
      </c>
      <c r="H131" s="140">
        <f t="shared" si="59"/>
        <v>15831.97001</v>
      </c>
      <c r="I131" s="149">
        <f t="shared" si="60"/>
        <v>2638.661669</v>
      </c>
      <c r="J131" s="142">
        <f t="shared" si="61"/>
        <v>18378.15936</v>
      </c>
      <c r="K131" s="150">
        <f t="shared" si="62"/>
        <v>1531.51328</v>
      </c>
      <c r="L131" s="151">
        <f t="shared" si="63"/>
        <v>2442.519918</v>
      </c>
    </row>
    <row r="132">
      <c r="A132" s="11"/>
      <c r="B132" s="152" t="s">
        <v>78</v>
      </c>
      <c r="C132" s="147">
        <v>42.82731101123596</v>
      </c>
      <c r="D132" s="136">
        <f t="shared" si="55"/>
        <v>10763.3598</v>
      </c>
      <c r="E132" s="137">
        <f t="shared" si="56"/>
        <v>12377.86377</v>
      </c>
      <c r="F132" s="138">
        <f t="shared" si="57"/>
        <v>13602.0345</v>
      </c>
      <c r="G132" s="148">
        <f t="shared" si="58"/>
        <v>4534.0115</v>
      </c>
      <c r="H132" s="140">
        <f t="shared" si="59"/>
        <v>15348.55108</v>
      </c>
      <c r="I132" s="149">
        <f t="shared" si="60"/>
        <v>2558.091847</v>
      </c>
      <c r="J132" s="142">
        <f t="shared" si="61"/>
        <v>17816.99418</v>
      </c>
      <c r="K132" s="150">
        <f t="shared" si="62"/>
        <v>1484.749515</v>
      </c>
      <c r="L132" s="151">
        <f t="shared" si="63"/>
        <v>2367.939157</v>
      </c>
    </row>
    <row r="133">
      <c r="A133" s="11"/>
      <c r="B133" s="152" t="s">
        <v>79</v>
      </c>
      <c r="C133" s="147">
        <v>31.36173168539327</v>
      </c>
      <c r="D133" s="136">
        <f t="shared" si="55"/>
        <v>7881.830407</v>
      </c>
      <c r="E133" s="137">
        <f t="shared" si="56"/>
        <v>9064.104968</v>
      </c>
      <c r="F133" s="138">
        <f t="shared" si="57"/>
        <v>9960.54495</v>
      </c>
      <c r="G133" s="148">
        <f t="shared" si="58"/>
        <v>3320.18165</v>
      </c>
      <c r="H133" s="140">
        <f t="shared" si="59"/>
        <v>11239.49016</v>
      </c>
      <c r="I133" s="149">
        <f t="shared" si="60"/>
        <v>1873.24836</v>
      </c>
      <c r="J133" s="142">
        <f t="shared" si="61"/>
        <v>13047.09023</v>
      </c>
      <c r="K133" s="150">
        <f t="shared" si="62"/>
        <v>1087.257519</v>
      </c>
      <c r="L133" s="151">
        <f t="shared" si="63"/>
        <v>1734.00269</v>
      </c>
    </row>
    <row r="134">
      <c r="A134" s="11"/>
      <c r="B134" s="146" t="s">
        <v>98</v>
      </c>
      <c r="C134" s="147"/>
      <c r="D134" s="136">
        <f t="shared" si="55"/>
        <v>0</v>
      </c>
      <c r="E134" s="137">
        <f t="shared" si="56"/>
        <v>0</v>
      </c>
      <c r="F134" s="138">
        <f t="shared" si="57"/>
        <v>0</v>
      </c>
      <c r="G134" s="148">
        <f t="shared" si="58"/>
        <v>0</v>
      </c>
      <c r="H134" s="140">
        <f t="shared" si="59"/>
        <v>0</v>
      </c>
      <c r="I134" s="149">
        <f t="shared" si="60"/>
        <v>0</v>
      </c>
      <c r="J134" s="142">
        <f t="shared" si="61"/>
        <v>0</v>
      </c>
      <c r="K134" s="150">
        <f t="shared" si="62"/>
        <v>0</v>
      </c>
      <c r="L134" s="151">
        <f t="shared" si="63"/>
        <v>0</v>
      </c>
    </row>
    <row r="135">
      <c r="A135" s="11"/>
      <c r="B135" s="152" t="s">
        <v>99</v>
      </c>
      <c r="C135" s="147">
        <v>23.538159910112366</v>
      </c>
      <c r="D135" s="136">
        <f t="shared" si="55"/>
        <v>5915.610349</v>
      </c>
      <c r="E135" s="137">
        <f t="shared" si="56"/>
        <v>6802.951901</v>
      </c>
      <c r="F135" s="138">
        <f t="shared" si="57"/>
        <v>7475.763844</v>
      </c>
      <c r="G135" s="148">
        <f t="shared" si="58"/>
        <v>2491.921281</v>
      </c>
      <c r="H135" s="140">
        <f t="shared" si="59"/>
        <v>8435.660359</v>
      </c>
      <c r="I135" s="149">
        <f t="shared" si="60"/>
        <v>1405.943393</v>
      </c>
      <c r="J135" s="142">
        <f t="shared" si="61"/>
        <v>9792.332237</v>
      </c>
      <c r="K135" s="150">
        <f t="shared" si="62"/>
        <v>816.0276864</v>
      </c>
      <c r="L135" s="151">
        <f t="shared" si="63"/>
        <v>1301.434277</v>
      </c>
    </row>
    <row r="136">
      <c r="A136" s="11"/>
      <c r="B136" s="152" t="s">
        <v>80</v>
      </c>
      <c r="C136" s="147">
        <v>75.0</v>
      </c>
      <c r="D136" s="136">
        <f t="shared" si="55"/>
        <v>18849</v>
      </c>
      <c r="E136" s="137">
        <f t="shared" si="56"/>
        <v>21676.35</v>
      </c>
      <c r="F136" s="138">
        <f t="shared" si="57"/>
        <v>23820.14102</v>
      </c>
      <c r="G136" s="148">
        <f t="shared" si="58"/>
        <v>7940.047005</v>
      </c>
      <c r="H136" s="140">
        <f t="shared" si="59"/>
        <v>26878.67401</v>
      </c>
      <c r="I136" s="149">
        <f t="shared" si="60"/>
        <v>4479.779001</v>
      </c>
      <c r="J136" s="142">
        <f t="shared" si="61"/>
        <v>31201.45842</v>
      </c>
      <c r="K136" s="150">
        <f t="shared" si="62"/>
        <v>2600.121535</v>
      </c>
      <c r="L136" s="151">
        <f t="shared" si="63"/>
        <v>4146.78</v>
      </c>
    </row>
    <row r="137">
      <c r="A137" s="11"/>
      <c r="B137" s="152" t="s">
        <v>101</v>
      </c>
      <c r="C137" s="147">
        <v>56.31622786516856</v>
      </c>
      <c r="D137" s="136">
        <f t="shared" si="55"/>
        <v>14153.39439</v>
      </c>
      <c r="E137" s="137">
        <f t="shared" si="56"/>
        <v>16276.40355</v>
      </c>
      <c r="F137" s="138">
        <f t="shared" si="57"/>
        <v>17886.13986</v>
      </c>
      <c r="G137" s="148">
        <f t="shared" si="58"/>
        <v>5962.046619</v>
      </c>
      <c r="H137" s="140">
        <f t="shared" si="59"/>
        <v>20182.7404</v>
      </c>
      <c r="I137" s="149">
        <f t="shared" si="60"/>
        <v>3363.790067</v>
      </c>
      <c r="J137" s="142">
        <f t="shared" si="61"/>
        <v>23428.6459</v>
      </c>
      <c r="K137" s="150">
        <f t="shared" si="62"/>
        <v>1952.387158</v>
      </c>
      <c r="L137" s="151">
        <f t="shared" si="63"/>
        <v>3113.746765</v>
      </c>
    </row>
    <row r="138">
      <c r="A138" s="11"/>
      <c r="B138" s="152" t="s">
        <v>88</v>
      </c>
      <c r="C138" s="147">
        <v>36.7572984269663</v>
      </c>
      <c r="D138" s="136">
        <f t="shared" si="55"/>
        <v>9237.844241</v>
      </c>
      <c r="E138" s="137">
        <f t="shared" si="56"/>
        <v>10623.52088</v>
      </c>
      <c r="F138" s="138">
        <f t="shared" si="57"/>
        <v>11674.18709</v>
      </c>
      <c r="G138" s="148">
        <f t="shared" si="58"/>
        <v>3891.395697</v>
      </c>
      <c r="H138" s="140">
        <f t="shared" si="59"/>
        <v>13173.16589</v>
      </c>
      <c r="I138" s="149">
        <f t="shared" si="60"/>
        <v>2195.527648</v>
      </c>
      <c r="J138" s="142">
        <f t="shared" si="61"/>
        <v>15291.75091</v>
      </c>
      <c r="K138" s="150">
        <f t="shared" si="62"/>
        <v>1274.312576</v>
      </c>
      <c r="L138" s="151">
        <f t="shared" si="63"/>
        <v>2032.325733</v>
      </c>
    </row>
    <row r="139">
      <c r="A139" s="11"/>
      <c r="B139" s="146" t="s">
        <v>102</v>
      </c>
      <c r="C139" s="147">
        <v>42.49008808988764</v>
      </c>
      <c r="D139" s="136">
        <f t="shared" si="55"/>
        <v>10678.60894</v>
      </c>
      <c r="E139" s="137">
        <f t="shared" si="56"/>
        <v>12280.40028</v>
      </c>
      <c r="F139" s="138">
        <f t="shared" si="57"/>
        <v>13494.93187</v>
      </c>
      <c r="G139" s="148">
        <f t="shared" si="58"/>
        <v>4498.310622</v>
      </c>
      <c r="H139" s="140">
        <f t="shared" si="59"/>
        <v>15227.69635</v>
      </c>
      <c r="I139" s="149">
        <f t="shared" si="60"/>
        <v>2537.949392</v>
      </c>
      <c r="J139" s="142">
        <f t="shared" si="61"/>
        <v>17676.70289</v>
      </c>
      <c r="K139" s="150">
        <f t="shared" si="62"/>
        <v>1473.058574</v>
      </c>
      <c r="L139" s="151">
        <f t="shared" si="63"/>
        <v>2349.293967</v>
      </c>
    </row>
    <row r="140">
      <c r="A140" s="156"/>
      <c r="B140" s="156"/>
      <c r="C140" s="156"/>
      <c r="D140" s="156"/>
      <c r="E140" s="156"/>
      <c r="F140" s="157"/>
      <c r="G140" s="156"/>
      <c r="H140" s="156"/>
      <c r="I140" s="156"/>
      <c r="J140" s="156"/>
      <c r="K140" s="158"/>
      <c r="L140" s="156"/>
    </row>
    <row r="141" ht="24.0" customHeight="1">
      <c r="A141" s="133" t="s">
        <v>103</v>
      </c>
      <c r="B141" s="159" t="s">
        <v>71</v>
      </c>
      <c r="C141" s="165">
        <v>65.0</v>
      </c>
      <c r="D141" s="136">
        <f t="shared" ref="D141:D160" si="64">(C141*206)*$M$8</f>
        <v>16335.8</v>
      </c>
      <c r="E141" s="137">
        <f t="shared" ref="E141:E160" si="65">D141*1.15</f>
        <v>18786.17</v>
      </c>
      <c r="F141" s="138">
        <f t="shared" ref="F141:F160" si="66">G141*3</f>
        <v>20644.12221</v>
      </c>
      <c r="G141" s="148">
        <f t="shared" ref="G141:G160" si="67">(E141*$G$6)*0.33</f>
        <v>6881.374071</v>
      </c>
      <c r="H141" s="140">
        <f t="shared" ref="H141:H160" si="68">I141*6</f>
        <v>23294.8508</v>
      </c>
      <c r="I141" s="149">
        <f t="shared" ref="I141:I160" si="69">(E141*$I$6)*0.1666666667</f>
        <v>3882.475134</v>
      </c>
      <c r="J141" s="142">
        <f t="shared" ref="J141:J160" si="70">K141*12</f>
        <v>27041.26397</v>
      </c>
      <c r="K141" s="150">
        <f t="shared" ref="K141:K160" si="71">(E141*$K$6)*0.0833</f>
        <v>2253.438664</v>
      </c>
      <c r="L141" s="151">
        <f t="shared" ref="L141:L160" si="72">D141*$L$6</f>
        <v>3593.876</v>
      </c>
    </row>
    <row r="142">
      <c r="A142" s="166"/>
      <c r="B142" s="146" t="s">
        <v>104</v>
      </c>
      <c r="C142" s="165">
        <v>50.0</v>
      </c>
      <c r="D142" s="136">
        <f t="shared" si="64"/>
        <v>12566</v>
      </c>
      <c r="E142" s="137">
        <f t="shared" si="65"/>
        <v>14450.9</v>
      </c>
      <c r="F142" s="138">
        <f t="shared" si="66"/>
        <v>15880.09401</v>
      </c>
      <c r="G142" s="148">
        <f t="shared" si="67"/>
        <v>5293.36467</v>
      </c>
      <c r="H142" s="140">
        <f t="shared" si="68"/>
        <v>17919.116</v>
      </c>
      <c r="I142" s="149">
        <f t="shared" si="69"/>
        <v>2986.519334</v>
      </c>
      <c r="J142" s="142">
        <f t="shared" si="70"/>
        <v>20800.97228</v>
      </c>
      <c r="K142" s="150">
        <f t="shared" si="71"/>
        <v>1733.414357</v>
      </c>
      <c r="L142" s="151">
        <f t="shared" si="72"/>
        <v>2764.52</v>
      </c>
    </row>
    <row r="143">
      <c r="A143" s="166"/>
      <c r="B143" s="152" t="s">
        <v>61</v>
      </c>
      <c r="C143" s="165">
        <v>50.0</v>
      </c>
      <c r="D143" s="136">
        <f t="shared" si="64"/>
        <v>12566</v>
      </c>
      <c r="E143" s="137">
        <f t="shared" si="65"/>
        <v>14450.9</v>
      </c>
      <c r="F143" s="138">
        <f t="shared" si="66"/>
        <v>15880.09401</v>
      </c>
      <c r="G143" s="148">
        <f t="shared" si="67"/>
        <v>5293.36467</v>
      </c>
      <c r="H143" s="140">
        <f t="shared" si="68"/>
        <v>17919.116</v>
      </c>
      <c r="I143" s="149">
        <f t="shared" si="69"/>
        <v>2986.519334</v>
      </c>
      <c r="J143" s="142">
        <f t="shared" si="70"/>
        <v>20800.97228</v>
      </c>
      <c r="K143" s="150">
        <f t="shared" si="71"/>
        <v>1733.414357</v>
      </c>
      <c r="L143" s="151">
        <f t="shared" si="72"/>
        <v>2764.52</v>
      </c>
    </row>
    <row r="144">
      <c r="A144" s="166"/>
      <c r="B144" s="146" t="s">
        <v>105</v>
      </c>
      <c r="C144" s="165">
        <v>55.0</v>
      </c>
      <c r="D144" s="136">
        <f t="shared" si="64"/>
        <v>13822.6</v>
      </c>
      <c r="E144" s="137">
        <f t="shared" si="65"/>
        <v>15895.99</v>
      </c>
      <c r="F144" s="138">
        <f t="shared" si="66"/>
        <v>17468.10341</v>
      </c>
      <c r="G144" s="148">
        <f t="shared" si="67"/>
        <v>5822.701137</v>
      </c>
      <c r="H144" s="140">
        <f t="shared" si="68"/>
        <v>19711.0276</v>
      </c>
      <c r="I144" s="149">
        <f t="shared" si="69"/>
        <v>3285.171267</v>
      </c>
      <c r="J144" s="142">
        <f t="shared" si="70"/>
        <v>22881.06951</v>
      </c>
      <c r="K144" s="150">
        <f t="shared" si="71"/>
        <v>1906.755792</v>
      </c>
      <c r="L144" s="151">
        <f t="shared" si="72"/>
        <v>3040.972</v>
      </c>
    </row>
    <row r="145">
      <c r="A145" s="166"/>
      <c r="B145" s="152" t="s">
        <v>74</v>
      </c>
      <c r="C145" s="165">
        <v>60.0</v>
      </c>
      <c r="D145" s="136">
        <f t="shared" si="64"/>
        <v>15079.2</v>
      </c>
      <c r="E145" s="137">
        <f t="shared" si="65"/>
        <v>17341.08</v>
      </c>
      <c r="F145" s="138">
        <f t="shared" si="66"/>
        <v>19056.11281</v>
      </c>
      <c r="G145" s="148">
        <f t="shared" si="67"/>
        <v>6352.037604</v>
      </c>
      <c r="H145" s="140">
        <f t="shared" si="68"/>
        <v>21502.9392</v>
      </c>
      <c r="I145" s="149">
        <f t="shared" si="69"/>
        <v>3583.823201</v>
      </c>
      <c r="J145" s="142">
        <f t="shared" si="70"/>
        <v>24961.16674</v>
      </c>
      <c r="K145" s="150">
        <f t="shared" si="71"/>
        <v>2080.097228</v>
      </c>
      <c r="L145" s="151">
        <f t="shared" si="72"/>
        <v>3317.424</v>
      </c>
    </row>
    <row r="146">
      <c r="A146" s="166"/>
      <c r="B146" s="152" t="s">
        <v>75</v>
      </c>
      <c r="C146" s="165">
        <v>45.0</v>
      </c>
      <c r="D146" s="136">
        <f t="shared" si="64"/>
        <v>11309.4</v>
      </c>
      <c r="E146" s="137">
        <f t="shared" si="65"/>
        <v>13005.81</v>
      </c>
      <c r="F146" s="138">
        <f t="shared" si="66"/>
        <v>14292.08461</v>
      </c>
      <c r="G146" s="148">
        <f t="shared" si="67"/>
        <v>4764.028203</v>
      </c>
      <c r="H146" s="140">
        <f t="shared" si="68"/>
        <v>16127.2044</v>
      </c>
      <c r="I146" s="149">
        <f t="shared" si="69"/>
        <v>2687.867401</v>
      </c>
      <c r="J146" s="142">
        <f t="shared" si="70"/>
        <v>18720.87505</v>
      </c>
      <c r="K146" s="150">
        <f t="shared" si="71"/>
        <v>1560.072921</v>
      </c>
      <c r="L146" s="151">
        <f t="shared" si="72"/>
        <v>2488.068</v>
      </c>
    </row>
    <row r="147">
      <c r="A147" s="167"/>
      <c r="B147" s="146" t="s">
        <v>106</v>
      </c>
      <c r="C147" s="165">
        <v>47.413542741573046</v>
      </c>
      <c r="D147" s="136">
        <f t="shared" si="64"/>
        <v>11915.97156</v>
      </c>
      <c r="E147" s="137">
        <f t="shared" si="65"/>
        <v>13703.3673</v>
      </c>
      <c r="F147" s="138">
        <f t="shared" si="66"/>
        <v>15058.63032</v>
      </c>
      <c r="G147" s="148">
        <f t="shared" si="67"/>
        <v>5019.543441</v>
      </c>
      <c r="H147" s="140">
        <f t="shared" si="68"/>
        <v>16992.17545</v>
      </c>
      <c r="I147" s="149">
        <f t="shared" si="69"/>
        <v>2832.029242</v>
      </c>
      <c r="J147" s="142">
        <f t="shared" si="70"/>
        <v>19724.95577</v>
      </c>
      <c r="K147" s="150">
        <f t="shared" si="71"/>
        <v>1643.746314</v>
      </c>
      <c r="L147" s="151">
        <f t="shared" si="72"/>
        <v>2621.513744</v>
      </c>
    </row>
    <row r="148">
      <c r="A148" s="166"/>
      <c r="B148" s="152" t="s">
        <v>65</v>
      </c>
      <c r="C148" s="165">
        <v>47.413542741573046</v>
      </c>
      <c r="D148" s="136">
        <f t="shared" si="64"/>
        <v>11915.97156</v>
      </c>
      <c r="E148" s="137">
        <f t="shared" si="65"/>
        <v>13703.3673</v>
      </c>
      <c r="F148" s="138">
        <f t="shared" si="66"/>
        <v>15058.63032</v>
      </c>
      <c r="G148" s="148">
        <f t="shared" si="67"/>
        <v>5019.543441</v>
      </c>
      <c r="H148" s="140">
        <f t="shared" si="68"/>
        <v>16992.17545</v>
      </c>
      <c r="I148" s="149">
        <f t="shared" si="69"/>
        <v>2832.029242</v>
      </c>
      <c r="J148" s="142">
        <f t="shared" si="70"/>
        <v>19724.95577</v>
      </c>
      <c r="K148" s="150">
        <f t="shared" si="71"/>
        <v>1643.746314</v>
      </c>
      <c r="L148" s="151">
        <f t="shared" si="72"/>
        <v>2621.513744</v>
      </c>
    </row>
    <row r="149">
      <c r="A149" s="166"/>
      <c r="B149" s="152" t="s">
        <v>76</v>
      </c>
      <c r="C149" s="165">
        <v>60.16056916853934</v>
      </c>
      <c r="D149" s="136">
        <f t="shared" si="64"/>
        <v>15119.55424</v>
      </c>
      <c r="E149" s="137">
        <f t="shared" si="65"/>
        <v>17387.48738</v>
      </c>
      <c r="F149" s="138">
        <f t="shared" si="66"/>
        <v>19107.10988</v>
      </c>
      <c r="G149" s="148">
        <f t="shared" si="67"/>
        <v>6369.036627</v>
      </c>
      <c r="H149" s="140">
        <f t="shared" si="68"/>
        <v>21560.48436</v>
      </c>
      <c r="I149" s="149">
        <f t="shared" si="69"/>
        <v>3593.414059</v>
      </c>
      <c r="J149" s="142">
        <f t="shared" si="70"/>
        <v>25027.96663</v>
      </c>
      <c r="K149" s="150">
        <f t="shared" si="71"/>
        <v>2085.663886</v>
      </c>
      <c r="L149" s="151">
        <f t="shared" si="72"/>
        <v>3326.301934</v>
      </c>
    </row>
    <row r="150">
      <c r="A150" s="166"/>
      <c r="B150" s="152" t="s">
        <v>68</v>
      </c>
      <c r="C150" s="165">
        <v>24.0</v>
      </c>
      <c r="D150" s="136">
        <f t="shared" si="64"/>
        <v>6031.68</v>
      </c>
      <c r="E150" s="137">
        <f t="shared" si="65"/>
        <v>6936.432</v>
      </c>
      <c r="F150" s="138">
        <f t="shared" si="66"/>
        <v>7622.445125</v>
      </c>
      <c r="G150" s="148">
        <f t="shared" si="67"/>
        <v>2540.815042</v>
      </c>
      <c r="H150" s="140">
        <f t="shared" si="68"/>
        <v>8601.175682</v>
      </c>
      <c r="I150" s="149">
        <f t="shared" si="69"/>
        <v>1433.52928</v>
      </c>
      <c r="J150" s="142">
        <f t="shared" si="70"/>
        <v>9984.466695</v>
      </c>
      <c r="K150" s="150">
        <f t="shared" si="71"/>
        <v>832.0388913</v>
      </c>
      <c r="L150" s="151">
        <f t="shared" si="72"/>
        <v>1326.9696</v>
      </c>
    </row>
    <row r="151">
      <c r="A151" s="166"/>
      <c r="B151" s="152" t="s">
        <v>85</v>
      </c>
      <c r="C151" s="165">
        <v>0.0</v>
      </c>
      <c r="D151" s="136">
        <f t="shared" si="64"/>
        <v>0</v>
      </c>
      <c r="E151" s="137">
        <f t="shared" si="65"/>
        <v>0</v>
      </c>
      <c r="F151" s="138">
        <f t="shared" si="66"/>
        <v>0</v>
      </c>
      <c r="G151" s="148">
        <f t="shared" si="67"/>
        <v>0</v>
      </c>
      <c r="H151" s="140">
        <f t="shared" si="68"/>
        <v>0</v>
      </c>
      <c r="I151" s="149">
        <f t="shared" si="69"/>
        <v>0</v>
      </c>
      <c r="J151" s="142">
        <f t="shared" si="70"/>
        <v>0</v>
      </c>
      <c r="K151" s="150">
        <f t="shared" si="71"/>
        <v>0</v>
      </c>
      <c r="L151" s="151">
        <f t="shared" si="72"/>
        <v>0</v>
      </c>
    </row>
    <row r="152">
      <c r="A152" s="166"/>
      <c r="B152" s="146" t="s">
        <v>107</v>
      </c>
      <c r="C152" s="165">
        <v>50.0</v>
      </c>
      <c r="D152" s="136">
        <f t="shared" si="64"/>
        <v>12566</v>
      </c>
      <c r="E152" s="137">
        <f t="shared" si="65"/>
        <v>14450.9</v>
      </c>
      <c r="F152" s="138">
        <f t="shared" si="66"/>
        <v>15880.09401</v>
      </c>
      <c r="G152" s="148">
        <f t="shared" si="67"/>
        <v>5293.36467</v>
      </c>
      <c r="H152" s="140">
        <f t="shared" si="68"/>
        <v>17919.116</v>
      </c>
      <c r="I152" s="149">
        <f t="shared" si="69"/>
        <v>2986.519334</v>
      </c>
      <c r="J152" s="142">
        <f t="shared" si="70"/>
        <v>20800.97228</v>
      </c>
      <c r="K152" s="150">
        <f t="shared" si="71"/>
        <v>1733.414357</v>
      </c>
      <c r="L152" s="151">
        <f t="shared" si="72"/>
        <v>2764.52</v>
      </c>
    </row>
    <row r="153">
      <c r="A153" s="166"/>
      <c r="B153" s="146" t="s">
        <v>87</v>
      </c>
      <c r="C153" s="165">
        <v>25.0</v>
      </c>
      <c r="D153" s="136">
        <f t="shared" si="64"/>
        <v>6283</v>
      </c>
      <c r="E153" s="137">
        <f t="shared" si="65"/>
        <v>7225.45</v>
      </c>
      <c r="F153" s="138">
        <f t="shared" si="66"/>
        <v>7940.047005</v>
      </c>
      <c r="G153" s="148">
        <f t="shared" si="67"/>
        <v>2646.682335</v>
      </c>
      <c r="H153" s="140">
        <f t="shared" si="68"/>
        <v>8959.558002</v>
      </c>
      <c r="I153" s="149">
        <f t="shared" si="69"/>
        <v>1493.259667</v>
      </c>
      <c r="J153" s="142">
        <f t="shared" si="70"/>
        <v>10400.48614</v>
      </c>
      <c r="K153" s="150">
        <f t="shared" si="71"/>
        <v>866.7071784</v>
      </c>
      <c r="L153" s="151">
        <f t="shared" si="72"/>
        <v>1382.26</v>
      </c>
    </row>
    <row r="154">
      <c r="A154" s="166"/>
      <c r="B154" s="152" t="s">
        <v>77</v>
      </c>
      <c r="C154" s="165">
        <v>45.05298229213485</v>
      </c>
      <c r="D154" s="136">
        <f t="shared" si="64"/>
        <v>11322.71551</v>
      </c>
      <c r="E154" s="137">
        <f t="shared" si="65"/>
        <v>13021.12284</v>
      </c>
      <c r="F154" s="138">
        <f t="shared" si="66"/>
        <v>14308.91188</v>
      </c>
      <c r="G154" s="148">
        <f t="shared" si="67"/>
        <v>4769.637295</v>
      </c>
      <c r="H154" s="140">
        <f t="shared" si="68"/>
        <v>16146.19232</v>
      </c>
      <c r="I154" s="149">
        <f t="shared" si="69"/>
        <v>2691.032053</v>
      </c>
      <c r="J154" s="142">
        <f t="shared" si="70"/>
        <v>18742.91672</v>
      </c>
      <c r="K154" s="150">
        <f t="shared" si="71"/>
        <v>1561.909726</v>
      </c>
      <c r="L154" s="151">
        <f t="shared" si="72"/>
        <v>2490.997412</v>
      </c>
    </row>
    <row r="155">
      <c r="A155" s="166"/>
      <c r="B155" s="152" t="s">
        <v>78</v>
      </c>
      <c r="C155" s="165">
        <v>35.0</v>
      </c>
      <c r="D155" s="136">
        <f t="shared" si="64"/>
        <v>8796.2</v>
      </c>
      <c r="E155" s="137">
        <f t="shared" si="65"/>
        <v>10115.63</v>
      </c>
      <c r="F155" s="138">
        <f t="shared" si="66"/>
        <v>11116.06581</v>
      </c>
      <c r="G155" s="148">
        <f t="shared" si="67"/>
        <v>3705.355269</v>
      </c>
      <c r="H155" s="140">
        <f t="shared" si="68"/>
        <v>12543.3812</v>
      </c>
      <c r="I155" s="149">
        <f t="shared" si="69"/>
        <v>2090.563534</v>
      </c>
      <c r="J155" s="142">
        <f t="shared" si="70"/>
        <v>14560.6806</v>
      </c>
      <c r="K155" s="150">
        <f t="shared" si="71"/>
        <v>1213.39005</v>
      </c>
      <c r="L155" s="151">
        <f t="shared" si="72"/>
        <v>1935.164</v>
      </c>
    </row>
    <row r="156">
      <c r="A156" s="166"/>
      <c r="B156" s="152" t="s">
        <v>79</v>
      </c>
      <c r="C156" s="165">
        <v>30.0</v>
      </c>
      <c r="D156" s="136">
        <f t="shared" si="64"/>
        <v>7539.6</v>
      </c>
      <c r="E156" s="137">
        <f t="shared" si="65"/>
        <v>8670.54</v>
      </c>
      <c r="F156" s="138">
        <f t="shared" si="66"/>
        <v>9528.056406</v>
      </c>
      <c r="G156" s="148">
        <f t="shared" si="67"/>
        <v>3176.018802</v>
      </c>
      <c r="H156" s="140">
        <f t="shared" si="68"/>
        <v>10751.4696</v>
      </c>
      <c r="I156" s="149">
        <f t="shared" si="69"/>
        <v>1791.9116</v>
      </c>
      <c r="J156" s="142">
        <f t="shared" si="70"/>
        <v>12480.58337</v>
      </c>
      <c r="K156" s="150">
        <f t="shared" si="71"/>
        <v>1040.048614</v>
      </c>
      <c r="L156" s="151">
        <f t="shared" si="72"/>
        <v>1658.712</v>
      </c>
    </row>
    <row r="157">
      <c r="A157" s="166"/>
      <c r="B157" s="146" t="s">
        <v>98</v>
      </c>
      <c r="C157" s="165">
        <v>0.0</v>
      </c>
      <c r="D157" s="136">
        <f t="shared" si="64"/>
        <v>0</v>
      </c>
      <c r="E157" s="137">
        <f t="shared" si="65"/>
        <v>0</v>
      </c>
      <c r="F157" s="138">
        <f t="shared" si="66"/>
        <v>0</v>
      </c>
      <c r="G157" s="148">
        <f t="shared" si="67"/>
        <v>0</v>
      </c>
      <c r="H157" s="140">
        <f t="shared" si="68"/>
        <v>0</v>
      </c>
      <c r="I157" s="149">
        <f t="shared" si="69"/>
        <v>0</v>
      </c>
      <c r="J157" s="142">
        <f t="shared" si="70"/>
        <v>0</v>
      </c>
      <c r="K157" s="150">
        <f t="shared" si="71"/>
        <v>0</v>
      </c>
      <c r="L157" s="151">
        <f t="shared" si="72"/>
        <v>0</v>
      </c>
    </row>
    <row r="158">
      <c r="A158" s="166"/>
      <c r="B158" s="152" t="s">
        <v>99</v>
      </c>
      <c r="C158" s="165">
        <v>24.0</v>
      </c>
      <c r="D158" s="136">
        <f t="shared" si="64"/>
        <v>6031.68</v>
      </c>
      <c r="E158" s="137">
        <f t="shared" si="65"/>
        <v>6936.432</v>
      </c>
      <c r="F158" s="138">
        <f t="shared" si="66"/>
        <v>7622.445125</v>
      </c>
      <c r="G158" s="148">
        <f t="shared" si="67"/>
        <v>2540.815042</v>
      </c>
      <c r="H158" s="140">
        <f t="shared" si="68"/>
        <v>8601.175682</v>
      </c>
      <c r="I158" s="149">
        <f t="shared" si="69"/>
        <v>1433.52928</v>
      </c>
      <c r="J158" s="142">
        <f t="shared" si="70"/>
        <v>9984.466695</v>
      </c>
      <c r="K158" s="150">
        <f t="shared" si="71"/>
        <v>832.0388913</v>
      </c>
      <c r="L158" s="151">
        <f t="shared" si="72"/>
        <v>1326.9696</v>
      </c>
    </row>
    <row r="159">
      <c r="A159" s="166"/>
      <c r="B159" s="152" t="s">
        <v>80</v>
      </c>
      <c r="C159" s="165">
        <v>80.0</v>
      </c>
      <c r="D159" s="136">
        <f t="shared" si="64"/>
        <v>20105.6</v>
      </c>
      <c r="E159" s="137">
        <f t="shared" si="65"/>
        <v>23121.44</v>
      </c>
      <c r="F159" s="138">
        <f t="shared" si="66"/>
        <v>25408.15042</v>
      </c>
      <c r="G159" s="148">
        <f t="shared" si="67"/>
        <v>8469.383472</v>
      </c>
      <c r="H159" s="140">
        <f t="shared" si="68"/>
        <v>28670.58561</v>
      </c>
      <c r="I159" s="149">
        <f t="shared" si="69"/>
        <v>4778.430934</v>
      </c>
      <c r="J159" s="142">
        <f t="shared" si="70"/>
        <v>33281.55565</v>
      </c>
      <c r="K159" s="150">
        <f t="shared" si="71"/>
        <v>2773.462971</v>
      </c>
      <c r="L159" s="151">
        <f t="shared" si="72"/>
        <v>4423.232</v>
      </c>
    </row>
    <row r="160">
      <c r="A160" s="166"/>
      <c r="B160" s="152" t="s">
        <v>88</v>
      </c>
      <c r="C160" s="165">
        <v>36.7572984269663</v>
      </c>
      <c r="D160" s="136">
        <f t="shared" si="64"/>
        <v>9237.844241</v>
      </c>
      <c r="E160" s="137">
        <f t="shared" si="65"/>
        <v>10623.52088</v>
      </c>
      <c r="F160" s="138">
        <f t="shared" si="66"/>
        <v>11674.18709</v>
      </c>
      <c r="G160" s="148">
        <f t="shared" si="67"/>
        <v>3891.395697</v>
      </c>
      <c r="H160" s="140">
        <f t="shared" si="68"/>
        <v>13173.16589</v>
      </c>
      <c r="I160" s="149">
        <f t="shared" si="69"/>
        <v>2195.527648</v>
      </c>
      <c r="J160" s="142">
        <f t="shared" si="70"/>
        <v>15291.75091</v>
      </c>
      <c r="K160" s="150">
        <f t="shared" si="71"/>
        <v>1274.312576</v>
      </c>
      <c r="L160" s="151">
        <f t="shared" si="72"/>
        <v>2032.325733</v>
      </c>
    </row>
    <row r="161">
      <c r="A161" s="156"/>
      <c r="B161" s="156"/>
      <c r="C161" s="156"/>
      <c r="D161" s="156"/>
      <c r="E161" s="156"/>
      <c r="F161" s="157"/>
      <c r="G161" s="156"/>
      <c r="H161" s="156"/>
      <c r="I161" s="156"/>
      <c r="J161" s="156"/>
      <c r="K161" s="158"/>
      <c r="L161" s="156"/>
    </row>
    <row r="162" ht="25.5" customHeight="1">
      <c r="A162" s="133" t="s">
        <v>108</v>
      </c>
      <c r="B162" s="159" t="s">
        <v>71</v>
      </c>
      <c r="C162" s="165">
        <v>70.0</v>
      </c>
      <c r="D162" s="136">
        <f t="shared" ref="D162:D166" si="73">(C162*206)*$M$8</f>
        <v>17592.4</v>
      </c>
      <c r="E162" s="137">
        <f t="shared" ref="E162:E184" si="74">D162*1.15</f>
        <v>20231.26</v>
      </c>
      <c r="F162" s="138">
        <f t="shared" ref="F162:F166" si="75">G162*3</f>
        <v>22232.13161</v>
      </c>
      <c r="G162" s="148">
        <f t="shared" ref="G162:G166" si="76">(E162*$G$6)*0.33</f>
        <v>7410.710538</v>
      </c>
      <c r="H162" s="140">
        <f t="shared" ref="H162:H166" si="77">I162*6</f>
        <v>25086.76241</v>
      </c>
      <c r="I162" s="149">
        <f t="shared" ref="I162:I166" si="78">(E162*$I$6)*0.1666666667</f>
        <v>4181.127068</v>
      </c>
      <c r="J162" s="142">
        <f t="shared" ref="J162:J166" si="79">K162*12</f>
        <v>29121.36119</v>
      </c>
      <c r="K162" s="150">
        <f t="shared" ref="K162:K166" si="80">(E162*$K$6)*0.0833</f>
        <v>2426.7801</v>
      </c>
      <c r="L162" s="151">
        <f t="shared" ref="L162:L166" si="81">D162*$L$6</f>
        <v>3870.328</v>
      </c>
    </row>
    <row r="163">
      <c r="A163" s="166"/>
      <c r="B163" s="152" t="s">
        <v>61</v>
      </c>
      <c r="C163" s="165">
        <v>55.0</v>
      </c>
      <c r="D163" s="136">
        <f t="shared" si="73"/>
        <v>13822.6</v>
      </c>
      <c r="E163" s="137">
        <f t="shared" si="74"/>
        <v>15895.99</v>
      </c>
      <c r="F163" s="138">
        <f t="shared" si="75"/>
        <v>17468.10341</v>
      </c>
      <c r="G163" s="148">
        <f t="shared" si="76"/>
        <v>5822.701137</v>
      </c>
      <c r="H163" s="140">
        <f t="shared" si="77"/>
        <v>19711.0276</v>
      </c>
      <c r="I163" s="149">
        <f t="shared" si="78"/>
        <v>3285.171267</v>
      </c>
      <c r="J163" s="142">
        <f t="shared" si="79"/>
        <v>22881.06951</v>
      </c>
      <c r="K163" s="150">
        <f t="shared" si="80"/>
        <v>1906.755792</v>
      </c>
      <c r="L163" s="151">
        <f t="shared" si="81"/>
        <v>3040.972</v>
      </c>
    </row>
    <row r="164">
      <c r="A164" s="166"/>
      <c r="B164" s="152" t="s">
        <v>73</v>
      </c>
      <c r="C164" s="165">
        <v>60.0</v>
      </c>
      <c r="D164" s="136">
        <f t="shared" si="73"/>
        <v>15079.2</v>
      </c>
      <c r="E164" s="137">
        <f t="shared" si="74"/>
        <v>17341.08</v>
      </c>
      <c r="F164" s="138">
        <f t="shared" si="75"/>
        <v>19056.11281</v>
      </c>
      <c r="G164" s="148">
        <f t="shared" si="76"/>
        <v>6352.037604</v>
      </c>
      <c r="H164" s="140">
        <f t="shared" si="77"/>
        <v>21502.9392</v>
      </c>
      <c r="I164" s="149">
        <f t="shared" si="78"/>
        <v>3583.823201</v>
      </c>
      <c r="J164" s="142">
        <f t="shared" si="79"/>
        <v>24961.16674</v>
      </c>
      <c r="K164" s="150">
        <f t="shared" si="80"/>
        <v>2080.097228</v>
      </c>
      <c r="L164" s="151">
        <f t="shared" si="81"/>
        <v>3317.424</v>
      </c>
    </row>
    <row r="165">
      <c r="A165" s="166"/>
      <c r="B165" s="152" t="s">
        <v>74</v>
      </c>
      <c r="C165" s="165">
        <v>80.0</v>
      </c>
      <c r="D165" s="136">
        <f t="shared" si="73"/>
        <v>20105.6</v>
      </c>
      <c r="E165" s="137">
        <f t="shared" si="74"/>
        <v>23121.44</v>
      </c>
      <c r="F165" s="138">
        <f t="shared" si="75"/>
        <v>25408.15042</v>
      </c>
      <c r="G165" s="148">
        <f t="shared" si="76"/>
        <v>8469.383472</v>
      </c>
      <c r="H165" s="140">
        <f t="shared" si="77"/>
        <v>28670.58561</v>
      </c>
      <c r="I165" s="149">
        <f t="shared" si="78"/>
        <v>4778.430934</v>
      </c>
      <c r="J165" s="142">
        <f t="shared" si="79"/>
        <v>33281.55565</v>
      </c>
      <c r="K165" s="150">
        <f t="shared" si="80"/>
        <v>2773.462971</v>
      </c>
      <c r="L165" s="151">
        <f t="shared" si="81"/>
        <v>4423.232</v>
      </c>
    </row>
    <row r="166">
      <c r="A166" s="166"/>
      <c r="B166" s="152" t="s">
        <v>75</v>
      </c>
      <c r="C166" s="165">
        <v>60.0</v>
      </c>
      <c r="D166" s="136">
        <f t="shared" si="73"/>
        <v>15079.2</v>
      </c>
      <c r="E166" s="137">
        <f t="shared" si="74"/>
        <v>17341.08</v>
      </c>
      <c r="F166" s="138">
        <f t="shared" si="75"/>
        <v>19056.11281</v>
      </c>
      <c r="G166" s="148">
        <f t="shared" si="76"/>
        <v>6352.037604</v>
      </c>
      <c r="H166" s="140">
        <f t="shared" si="77"/>
        <v>21502.9392</v>
      </c>
      <c r="I166" s="149">
        <f t="shared" si="78"/>
        <v>3583.823201</v>
      </c>
      <c r="J166" s="142">
        <f t="shared" si="79"/>
        <v>24961.16674</v>
      </c>
      <c r="K166" s="150">
        <f t="shared" si="80"/>
        <v>2080.097228</v>
      </c>
      <c r="L166" s="151">
        <f t="shared" si="81"/>
        <v>3317.424</v>
      </c>
    </row>
    <row r="167">
      <c r="A167" s="166"/>
      <c r="B167" s="146" t="s">
        <v>109</v>
      </c>
      <c r="C167" s="165">
        <v>0.0</v>
      </c>
      <c r="D167" s="136">
        <v>12500.0</v>
      </c>
      <c r="E167" s="137">
        <f t="shared" si="74"/>
        <v>14375</v>
      </c>
      <c r="F167" s="168"/>
      <c r="G167" s="169"/>
      <c r="H167" s="140"/>
      <c r="I167" s="149"/>
      <c r="J167" s="142"/>
      <c r="K167" s="150"/>
      <c r="L167" s="170"/>
    </row>
    <row r="168">
      <c r="A168" s="166"/>
      <c r="B168" s="152" t="s">
        <v>64</v>
      </c>
      <c r="C168" s="165">
        <v>48.425211505617995</v>
      </c>
      <c r="D168" s="136">
        <f t="shared" ref="D168:D170" si="82">(C168*206)*$M$8</f>
        <v>12170.22416</v>
      </c>
      <c r="E168" s="137">
        <f t="shared" si="74"/>
        <v>13995.75778</v>
      </c>
      <c r="F168" s="138">
        <f t="shared" ref="F168:F184" si="83">G168*3</f>
        <v>15379.93822</v>
      </c>
      <c r="G168" s="148">
        <f t="shared" ref="G168:G184" si="84">(E168*$G$6)*0.33</f>
        <v>5126.646074</v>
      </c>
      <c r="H168" s="140">
        <f t="shared" ref="H168:H184" si="85">I168*6</f>
        <v>17354.73965</v>
      </c>
      <c r="I168" s="149">
        <f t="shared" ref="I168:I184" si="86">(E168*$I$6)*0.1666666667</f>
        <v>2892.456608</v>
      </c>
      <c r="J168" s="142">
        <f t="shared" ref="J168:J184" si="87">K168*12</f>
        <v>20145.82965</v>
      </c>
      <c r="K168" s="150">
        <f t="shared" ref="K168:K184" si="88">(E168*$K$6)*0.0833</f>
        <v>1678.819137</v>
      </c>
      <c r="L168" s="151">
        <f t="shared" ref="L168:L184" si="89">D168*$L$6</f>
        <v>2677.449314</v>
      </c>
    </row>
    <row r="169">
      <c r="A169" s="166"/>
      <c r="B169" s="152" t="s">
        <v>65</v>
      </c>
      <c r="C169" s="165">
        <v>48.425211505617995</v>
      </c>
      <c r="D169" s="136">
        <f t="shared" si="82"/>
        <v>12170.22416</v>
      </c>
      <c r="E169" s="137">
        <f t="shared" si="74"/>
        <v>13995.75778</v>
      </c>
      <c r="F169" s="138">
        <f t="shared" si="83"/>
        <v>15379.93822</v>
      </c>
      <c r="G169" s="148">
        <f t="shared" si="84"/>
        <v>5126.646074</v>
      </c>
      <c r="H169" s="140">
        <f t="shared" si="85"/>
        <v>17354.73965</v>
      </c>
      <c r="I169" s="149">
        <f t="shared" si="86"/>
        <v>2892.456608</v>
      </c>
      <c r="J169" s="142">
        <f t="shared" si="87"/>
        <v>20145.82965</v>
      </c>
      <c r="K169" s="150">
        <f t="shared" si="88"/>
        <v>1678.819137</v>
      </c>
      <c r="L169" s="151">
        <f t="shared" si="89"/>
        <v>2677.449314</v>
      </c>
    </row>
    <row r="170">
      <c r="A170" s="166"/>
      <c r="B170" s="152" t="s">
        <v>76</v>
      </c>
      <c r="C170" s="165">
        <v>63.39790921348317</v>
      </c>
      <c r="D170" s="136">
        <f t="shared" si="82"/>
        <v>15933.16254</v>
      </c>
      <c r="E170" s="137">
        <f t="shared" si="74"/>
        <v>18323.13693</v>
      </c>
      <c r="F170" s="138">
        <f t="shared" si="83"/>
        <v>20135.29517</v>
      </c>
      <c r="G170" s="148">
        <f t="shared" si="84"/>
        <v>6711.765056</v>
      </c>
      <c r="H170" s="140">
        <f t="shared" si="85"/>
        <v>22720.68979</v>
      </c>
      <c r="I170" s="149">
        <f t="shared" si="86"/>
        <v>3786.781632</v>
      </c>
      <c r="J170" s="142">
        <f t="shared" si="87"/>
        <v>26374.76305</v>
      </c>
      <c r="K170" s="150">
        <f t="shared" si="88"/>
        <v>2197.89692</v>
      </c>
      <c r="L170" s="151">
        <f t="shared" si="89"/>
        <v>3505.29576</v>
      </c>
    </row>
    <row r="171">
      <c r="A171" s="166"/>
      <c r="B171" s="146" t="s">
        <v>110</v>
      </c>
      <c r="C171" s="165">
        <v>0.0</v>
      </c>
      <c r="D171" s="136">
        <v>4600.0</v>
      </c>
      <c r="E171" s="137">
        <f t="shared" si="74"/>
        <v>5290</v>
      </c>
      <c r="F171" s="138">
        <f t="shared" si="83"/>
        <v>5813.181</v>
      </c>
      <c r="G171" s="148">
        <f t="shared" si="84"/>
        <v>1937.727</v>
      </c>
      <c r="H171" s="140">
        <f t="shared" si="85"/>
        <v>6559.600001</v>
      </c>
      <c r="I171" s="149">
        <f t="shared" si="86"/>
        <v>1093.266667</v>
      </c>
      <c r="J171" s="142">
        <f t="shared" si="87"/>
        <v>7614.55296</v>
      </c>
      <c r="K171" s="150">
        <f t="shared" si="88"/>
        <v>634.54608</v>
      </c>
      <c r="L171" s="151">
        <f t="shared" si="89"/>
        <v>1012</v>
      </c>
    </row>
    <row r="172">
      <c r="A172" s="166"/>
      <c r="B172" s="152" t="s">
        <v>68</v>
      </c>
      <c r="C172" s="165">
        <v>24.0</v>
      </c>
      <c r="D172" s="136">
        <f t="shared" ref="D172:D184" si="90">(C172*206)*$M$8</f>
        <v>6031.68</v>
      </c>
      <c r="E172" s="137">
        <f t="shared" si="74"/>
        <v>6936.432</v>
      </c>
      <c r="F172" s="138">
        <f t="shared" si="83"/>
        <v>7622.445125</v>
      </c>
      <c r="G172" s="148">
        <f t="shared" si="84"/>
        <v>2540.815042</v>
      </c>
      <c r="H172" s="140">
        <f t="shared" si="85"/>
        <v>8601.175682</v>
      </c>
      <c r="I172" s="149">
        <f t="shared" si="86"/>
        <v>1433.52928</v>
      </c>
      <c r="J172" s="142">
        <f t="shared" si="87"/>
        <v>9984.466695</v>
      </c>
      <c r="K172" s="150">
        <f t="shared" si="88"/>
        <v>832.0388913</v>
      </c>
      <c r="L172" s="151">
        <f t="shared" si="89"/>
        <v>1326.9696</v>
      </c>
    </row>
    <row r="173">
      <c r="A173" s="166"/>
      <c r="B173" s="152" t="s">
        <v>85</v>
      </c>
      <c r="C173" s="165">
        <v>163.2158939325843</v>
      </c>
      <c r="D173" s="136">
        <f t="shared" si="90"/>
        <v>41019.41846</v>
      </c>
      <c r="E173" s="137">
        <f t="shared" si="74"/>
        <v>47172.33123</v>
      </c>
      <c r="F173" s="138">
        <f t="shared" si="83"/>
        <v>51837.67479</v>
      </c>
      <c r="G173" s="148">
        <f t="shared" si="84"/>
        <v>17279.22493</v>
      </c>
      <c r="H173" s="140">
        <f t="shared" si="85"/>
        <v>58493.69074</v>
      </c>
      <c r="I173" s="149">
        <f t="shared" si="86"/>
        <v>9748.948457</v>
      </c>
      <c r="J173" s="142">
        <f t="shared" si="87"/>
        <v>67900.98571</v>
      </c>
      <c r="K173" s="150">
        <f t="shared" si="88"/>
        <v>5658.415476</v>
      </c>
      <c r="L173" s="151">
        <f t="shared" si="89"/>
        <v>9024.272062</v>
      </c>
    </row>
    <row r="174">
      <c r="A174" s="166"/>
      <c r="B174" s="146" t="s">
        <v>86</v>
      </c>
      <c r="C174" s="165">
        <v>70.0</v>
      </c>
      <c r="D174" s="136">
        <f t="shared" si="90"/>
        <v>17592.4</v>
      </c>
      <c r="E174" s="137">
        <f t="shared" si="74"/>
        <v>20231.26</v>
      </c>
      <c r="F174" s="138">
        <f t="shared" si="83"/>
        <v>22232.13161</v>
      </c>
      <c r="G174" s="148">
        <f t="shared" si="84"/>
        <v>7410.710538</v>
      </c>
      <c r="H174" s="140">
        <f t="shared" si="85"/>
        <v>25086.76241</v>
      </c>
      <c r="I174" s="149">
        <f t="shared" si="86"/>
        <v>4181.127068</v>
      </c>
      <c r="J174" s="142">
        <f t="shared" si="87"/>
        <v>29121.36119</v>
      </c>
      <c r="K174" s="150">
        <f t="shared" si="88"/>
        <v>2426.7801</v>
      </c>
      <c r="L174" s="151">
        <f t="shared" si="89"/>
        <v>3870.328</v>
      </c>
    </row>
    <row r="175">
      <c r="A175" s="166"/>
      <c r="B175" s="146" t="s">
        <v>87</v>
      </c>
      <c r="C175" s="165">
        <v>35.0</v>
      </c>
      <c r="D175" s="136">
        <f t="shared" si="90"/>
        <v>8796.2</v>
      </c>
      <c r="E175" s="137">
        <f t="shared" si="74"/>
        <v>10115.63</v>
      </c>
      <c r="F175" s="138">
        <f t="shared" si="83"/>
        <v>11116.06581</v>
      </c>
      <c r="G175" s="148">
        <f t="shared" si="84"/>
        <v>3705.355269</v>
      </c>
      <c r="H175" s="140">
        <f t="shared" si="85"/>
        <v>12543.3812</v>
      </c>
      <c r="I175" s="149">
        <f t="shared" si="86"/>
        <v>2090.563534</v>
      </c>
      <c r="J175" s="142">
        <f t="shared" si="87"/>
        <v>14560.6806</v>
      </c>
      <c r="K175" s="150">
        <f t="shared" si="88"/>
        <v>1213.39005</v>
      </c>
      <c r="L175" s="151">
        <f t="shared" si="89"/>
        <v>1935.164</v>
      </c>
    </row>
    <row r="176">
      <c r="A176" s="166"/>
      <c r="B176" s="152" t="s">
        <v>77</v>
      </c>
      <c r="C176" s="165">
        <v>46.064651056179784</v>
      </c>
      <c r="D176" s="136">
        <f t="shared" si="90"/>
        <v>11576.9681</v>
      </c>
      <c r="E176" s="137">
        <f t="shared" si="74"/>
        <v>13313.51332</v>
      </c>
      <c r="F176" s="138">
        <f t="shared" si="83"/>
        <v>14630.21979</v>
      </c>
      <c r="G176" s="148">
        <f t="shared" si="84"/>
        <v>4876.739929</v>
      </c>
      <c r="H176" s="140">
        <f t="shared" si="85"/>
        <v>16508.75652</v>
      </c>
      <c r="I176" s="149">
        <f t="shared" si="86"/>
        <v>2751.45942</v>
      </c>
      <c r="J176" s="142">
        <f t="shared" si="87"/>
        <v>19163.7906</v>
      </c>
      <c r="K176" s="150">
        <f t="shared" si="88"/>
        <v>1596.98255</v>
      </c>
      <c r="L176" s="151">
        <f t="shared" si="89"/>
        <v>2546.932983</v>
      </c>
    </row>
    <row r="177">
      <c r="A177" s="166"/>
      <c r="B177" s="152" t="s">
        <v>78</v>
      </c>
      <c r="C177" s="165">
        <v>43.70409060674158</v>
      </c>
      <c r="D177" s="136">
        <f t="shared" si="90"/>
        <v>10983.71205</v>
      </c>
      <c r="E177" s="137">
        <f t="shared" si="74"/>
        <v>12631.26886</v>
      </c>
      <c r="F177" s="138">
        <f t="shared" si="83"/>
        <v>13880.50135</v>
      </c>
      <c r="G177" s="148">
        <f t="shared" si="84"/>
        <v>4626.833783</v>
      </c>
      <c r="H177" s="140">
        <f t="shared" si="85"/>
        <v>15662.77339</v>
      </c>
      <c r="I177" s="149">
        <f t="shared" si="86"/>
        <v>2610.462231</v>
      </c>
      <c r="J177" s="142">
        <f t="shared" si="87"/>
        <v>18181.75155</v>
      </c>
      <c r="K177" s="150">
        <f t="shared" si="88"/>
        <v>1515.145962</v>
      </c>
      <c r="L177" s="151">
        <f t="shared" si="89"/>
        <v>2416.416651</v>
      </c>
    </row>
    <row r="178">
      <c r="A178" s="166"/>
      <c r="B178" s="152" t="s">
        <v>79</v>
      </c>
      <c r="C178" s="165">
        <v>38.30852386516855</v>
      </c>
      <c r="D178" s="136">
        <f t="shared" si="90"/>
        <v>9627.698218</v>
      </c>
      <c r="E178" s="137">
        <f t="shared" si="74"/>
        <v>11071.85295</v>
      </c>
      <c r="F178" s="138">
        <f t="shared" si="83"/>
        <v>12166.85921</v>
      </c>
      <c r="G178" s="148">
        <f t="shared" si="84"/>
        <v>4055.619736</v>
      </c>
      <c r="H178" s="140">
        <f t="shared" si="85"/>
        <v>13729.09766</v>
      </c>
      <c r="I178" s="149">
        <f t="shared" si="86"/>
        <v>2288.182944</v>
      </c>
      <c r="J178" s="142">
        <f t="shared" si="87"/>
        <v>15937.09086</v>
      </c>
      <c r="K178" s="150">
        <f t="shared" si="88"/>
        <v>1328.090905</v>
      </c>
      <c r="L178" s="151">
        <f t="shared" si="89"/>
        <v>2118.093608</v>
      </c>
    </row>
    <row r="179">
      <c r="A179" s="166"/>
      <c r="B179" s="146" t="s">
        <v>98</v>
      </c>
      <c r="C179" s="165">
        <v>0.0</v>
      </c>
      <c r="D179" s="136">
        <f t="shared" si="90"/>
        <v>0</v>
      </c>
      <c r="E179" s="137">
        <f t="shared" si="74"/>
        <v>0</v>
      </c>
      <c r="F179" s="138">
        <f t="shared" si="83"/>
        <v>0</v>
      </c>
      <c r="G179" s="148">
        <f t="shared" si="84"/>
        <v>0</v>
      </c>
      <c r="H179" s="140">
        <f t="shared" si="85"/>
        <v>0</v>
      </c>
      <c r="I179" s="149">
        <f t="shared" si="86"/>
        <v>0</v>
      </c>
      <c r="J179" s="142">
        <f t="shared" si="87"/>
        <v>0</v>
      </c>
      <c r="K179" s="150">
        <f t="shared" si="88"/>
        <v>0</v>
      </c>
      <c r="L179" s="151">
        <f t="shared" si="89"/>
        <v>0</v>
      </c>
    </row>
    <row r="180">
      <c r="A180" s="166"/>
      <c r="B180" s="152" t="s">
        <v>111</v>
      </c>
      <c r="C180" s="165">
        <v>26.50572161797753</v>
      </c>
      <c r="D180" s="136">
        <f t="shared" si="90"/>
        <v>6661.417957</v>
      </c>
      <c r="E180" s="137">
        <f t="shared" si="74"/>
        <v>7660.630651</v>
      </c>
      <c r="F180" s="138">
        <f t="shared" si="83"/>
        <v>8418.267022</v>
      </c>
      <c r="G180" s="148">
        <f t="shared" si="84"/>
        <v>2806.089007</v>
      </c>
      <c r="H180" s="140">
        <f t="shared" si="85"/>
        <v>9499.182009</v>
      </c>
      <c r="I180" s="149">
        <f t="shared" si="86"/>
        <v>1583.197001</v>
      </c>
      <c r="J180" s="142">
        <f t="shared" si="87"/>
        <v>11026.89561</v>
      </c>
      <c r="K180" s="150">
        <f t="shared" si="88"/>
        <v>918.9079678</v>
      </c>
      <c r="L180" s="151">
        <f t="shared" si="89"/>
        <v>1465.511951</v>
      </c>
    </row>
    <row r="181">
      <c r="A181" s="166"/>
      <c r="B181" s="152" t="s">
        <v>80</v>
      </c>
      <c r="C181" s="165">
        <v>95.0</v>
      </c>
      <c r="D181" s="136">
        <f t="shared" si="90"/>
        <v>23875.4</v>
      </c>
      <c r="E181" s="137">
        <f t="shared" si="74"/>
        <v>27456.71</v>
      </c>
      <c r="F181" s="138">
        <f t="shared" si="83"/>
        <v>30172.17862</v>
      </c>
      <c r="G181" s="148">
        <f t="shared" si="84"/>
        <v>10057.39287</v>
      </c>
      <c r="H181" s="140">
        <f t="shared" si="85"/>
        <v>34046.32041</v>
      </c>
      <c r="I181" s="149">
        <f t="shared" si="86"/>
        <v>5674.386734</v>
      </c>
      <c r="J181" s="142">
        <f t="shared" si="87"/>
        <v>39521.84734</v>
      </c>
      <c r="K181" s="150">
        <f t="shared" si="88"/>
        <v>3293.487278</v>
      </c>
      <c r="L181" s="151">
        <f t="shared" si="89"/>
        <v>5252.588</v>
      </c>
    </row>
    <row r="182">
      <c r="A182" s="166"/>
      <c r="B182" s="152" t="s">
        <v>112</v>
      </c>
      <c r="C182" s="165">
        <v>57.631397258426986</v>
      </c>
      <c r="D182" s="136">
        <f t="shared" si="90"/>
        <v>14483.92276</v>
      </c>
      <c r="E182" s="137">
        <f t="shared" si="74"/>
        <v>16656.51117</v>
      </c>
      <c r="F182" s="138">
        <f t="shared" si="83"/>
        <v>18303.84013</v>
      </c>
      <c r="G182" s="148">
        <f t="shared" si="84"/>
        <v>6101.280043</v>
      </c>
      <c r="H182" s="140">
        <f t="shared" si="85"/>
        <v>20654.07386</v>
      </c>
      <c r="I182" s="149">
        <f t="shared" si="86"/>
        <v>3442.345643</v>
      </c>
      <c r="J182" s="142">
        <f t="shared" si="87"/>
        <v>23975.78194</v>
      </c>
      <c r="K182" s="150">
        <f t="shared" si="88"/>
        <v>1997.981828</v>
      </c>
      <c r="L182" s="151">
        <f t="shared" si="89"/>
        <v>3186.463007</v>
      </c>
    </row>
    <row r="183">
      <c r="A183" s="166"/>
      <c r="B183" s="152" t="s">
        <v>88</v>
      </c>
      <c r="C183" s="165">
        <v>43.83897977528091</v>
      </c>
      <c r="D183" s="136">
        <f t="shared" si="90"/>
        <v>11017.6124</v>
      </c>
      <c r="E183" s="137">
        <f t="shared" si="74"/>
        <v>12670.25426</v>
      </c>
      <c r="F183" s="138">
        <f t="shared" si="83"/>
        <v>13923.3424</v>
      </c>
      <c r="G183" s="148">
        <f t="shared" si="84"/>
        <v>4641.114134</v>
      </c>
      <c r="H183" s="140">
        <f t="shared" si="85"/>
        <v>15711.11528</v>
      </c>
      <c r="I183" s="149">
        <f t="shared" si="86"/>
        <v>2618.519214</v>
      </c>
      <c r="J183" s="142">
        <f t="shared" si="87"/>
        <v>18237.86806</v>
      </c>
      <c r="K183" s="150">
        <f t="shared" si="88"/>
        <v>1519.822339</v>
      </c>
      <c r="L183" s="151">
        <f t="shared" si="89"/>
        <v>2423.874727</v>
      </c>
    </row>
    <row r="184">
      <c r="A184" s="166"/>
      <c r="B184" s="146" t="s">
        <v>113</v>
      </c>
      <c r="C184" s="165">
        <v>132.4597752808989</v>
      </c>
      <c r="D184" s="136">
        <f t="shared" si="90"/>
        <v>33289.79072</v>
      </c>
      <c r="E184" s="137">
        <f t="shared" si="74"/>
        <v>38283.25933</v>
      </c>
      <c r="F184" s="138">
        <f t="shared" si="83"/>
        <v>42069.47368</v>
      </c>
      <c r="G184" s="148">
        <f t="shared" si="84"/>
        <v>14023.15789</v>
      </c>
      <c r="H184" s="140">
        <f t="shared" si="85"/>
        <v>47471.24158</v>
      </c>
      <c r="I184" s="149">
        <f t="shared" si="86"/>
        <v>7911.873597</v>
      </c>
      <c r="J184" s="142">
        <f t="shared" si="87"/>
        <v>55105.84228</v>
      </c>
      <c r="K184" s="150">
        <f t="shared" si="88"/>
        <v>4592.153523</v>
      </c>
      <c r="L184" s="151">
        <f t="shared" si="89"/>
        <v>7323.753959</v>
      </c>
    </row>
    <row r="185">
      <c r="A185" s="153"/>
      <c r="B185" s="153"/>
      <c r="C185" s="153"/>
      <c r="D185" s="153"/>
      <c r="E185" s="153"/>
      <c r="F185" s="154"/>
      <c r="G185" s="153"/>
      <c r="H185" s="153"/>
      <c r="I185" s="153"/>
      <c r="J185" s="153"/>
      <c r="K185" s="155"/>
      <c r="L185" s="153"/>
    </row>
    <row r="186">
      <c r="A186" s="153"/>
      <c r="B186" s="153"/>
      <c r="C186" s="153"/>
      <c r="D186" s="153"/>
      <c r="E186" s="153"/>
      <c r="F186" s="154"/>
      <c r="G186" s="153"/>
      <c r="H186" s="153"/>
      <c r="I186" s="153"/>
      <c r="J186" s="153"/>
      <c r="K186" s="155"/>
      <c r="L186" s="153"/>
    </row>
    <row r="187" ht="23.25" customHeight="1">
      <c r="A187" s="133" t="s">
        <v>114</v>
      </c>
      <c r="B187" s="159" t="s">
        <v>60</v>
      </c>
      <c r="C187" s="147">
        <v>70.0</v>
      </c>
      <c r="D187" s="136">
        <f t="shared" ref="D187:D209" si="91">(C187*206)*$M$8</f>
        <v>17592.4</v>
      </c>
      <c r="E187" s="137">
        <f t="shared" ref="E187:E209" si="92">D187*1.15</f>
        <v>20231.26</v>
      </c>
      <c r="F187" s="138">
        <f t="shared" ref="F187:F209" si="93">G187*3</f>
        <v>22232.13161</v>
      </c>
      <c r="G187" s="148">
        <f t="shared" ref="G187:G209" si="94">(E187*$G$6)*0.33</f>
        <v>7410.710538</v>
      </c>
      <c r="H187" s="140">
        <f t="shared" ref="H187:H209" si="95">I187*6</f>
        <v>25086.76241</v>
      </c>
      <c r="I187" s="149">
        <f t="shared" ref="I187:I209" si="96">(E187*$I$6)*0.1666666667</f>
        <v>4181.127068</v>
      </c>
      <c r="J187" s="142">
        <f t="shared" ref="J187:J209" si="97">K187*12</f>
        <v>29121.36119</v>
      </c>
      <c r="K187" s="150">
        <f t="shared" ref="K187:K209" si="98">(E187*$K$6)*0.0833</f>
        <v>2426.7801</v>
      </c>
      <c r="L187" s="151">
        <f t="shared" ref="L187:L209" si="99">D187*$L$6</f>
        <v>3870.328</v>
      </c>
    </row>
    <row r="188">
      <c r="A188" s="11"/>
      <c r="B188" s="152" t="s">
        <v>61</v>
      </c>
      <c r="C188" s="147">
        <v>55.0</v>
      </c>
      <c r="D188" s="136">
        <f t="shared" si="91"/>
        <v>13822.6</v>
      </c>
      <c r="E188" s="137">
        <f t="shared" si="92"/>
        <v>15895.99</v>
      </c>
      <c r="F188" s="138">
        <f t="shared" si="93"/>
        <v>17468.10341</v>
      </c>
      <c r="G188" s="148">
        <f t="shared" si="94"/>
        <v>5822.701137</v>
      </c>
      <c r="H188" s="140">
        <f t="shared" si="95"/>
        <v>19711.0276</v>
      </c>
      <c r="I188" s="149">
        <f t="shared" si="96"/>
        <v>3285.171267</v>
      </c>
      <c r="J188" s="142">
        <f t="shared" si="97"/>
        <v>22881.06951</v>
      </c>
      <c r="K188" s="150">
        <f t="shared" si="98"/>
        <v>1906.755792</v>
      </c>
      <c r="L188" s="151">
        <f t="shared" si="99"/>
        <v>3040.972</v>
      </c>
    </row>
    <row r="189">
      <c r="A189" s="11"/>
      <c r="B189" s="152" t="s">
        <v>73</v>
      </c>
      <c r="C189" s="147">
        <v>60.0</v>
      </c>
      <c r="D189" s="136">
        <f t="shared" si="91"/>
        <v>15079.2</v>
      </c>
      <c r="E189" s="137">
        <f t="shared" si="92"/>
        <v>17341.08</v>
      </c>
      <c r="F189" s="138">
        <f t="shared" si="93"/>
        <v>19056.11281</v>
      </c>
      <c r="G189" s="148">
        <f t="shared" si="94"/>
        <v>6352.037604</v>
      </c>
      <c r="H189" s="140">
        <f t="shared" si="95"/>
        <v>21502.9392</v>
      </c>
      <c r="I189" s="149">
        <f t="shared" si="96"/>
        <v>3583.823201</v>
      </c>
      <c r="J189" s="142">
        <f t="shared" si="97"/>
        <v>24961.16674</v>
      </c>
      <c r="K189" s="150">
        <f t="shared" si="98"/>
        <v>2080.097228</v>
      </c>
      <c r="L189" s="151">
        <f t="shared" si="99"/>
        <v>3317.424</v>
      </c>
    </row>
    <row r="190">
      <c r="A190" s="11"/>
      <c r="B190" s="152" t="s">
        <v>74</v>
      </c>
      <c r="C190" s="147">
        <v>100.0</v>
      </c>
      <c r="D190" s="136">
        <f t="shared" si="91"/>
        <v>25132</v>
      </c>
      <c r="E190" s="137">
        <f t="shared" si="92"/>
        <v>28901.8</v>
      </c>
      <c r="F190" s="138">
        <f t="shared" si="93"/>
        <v>31760.18802</v>
      </c>
      <c r="G190" s="148">
        <f t="shared" si="94"/>
        <v>10586.72934</v>
      </c>
      <c r="H190" s="140">
        <f t="shared" si="95"/>
        <v>35838.23201</v>
      </c>
      <c r="I190" s="149">
        <f t="shared" si="96"/>
        <v>5973.038668</v>
      </c>
      <c r="J190" s="142">
        <f t="shared" si="97"/>
        <v>41601.94456</v>
      </c>
      <c r="K190" s="150">
        <f t="shared" si="98"/>
        <v>3466.828714</v>
      </c>
      <c r="L190" s="151">
        <f t="shared" si="99"/>
        <v>5529.04</v>
      </c>
    </row>
    <row r="191">
      <c r="A191" s="11"/>
      <c r="B191" s="152" t="s">
        <v>99</v>
      </c>
      <c r="C191" s="147">
        <v>27.31505662921349</v>
      </c>
      <c r="D191" s="136">
        <f t="shared" si="91"/>
        <v>6864.820032</v>
      </c>
      <c r="E191" s="137">
        <f t="shared" si="92"/>
        <v>7894.543037</v>
      </c>
      <c r="F191" s="138">
        <f t="shared" si="93"/>
        <v>8675.313343</v>
      </c>
      <c r="G191" s="148">
        <f t="shared" si="94"/>
        <v>2891.771114</v>
      </c>
      <c r="H191" s="140">
        <f t="shared" si="95"/>
        <v>9789.233368</v>
      </c>
      <c r="I191" s="149">
        <f t="shared" si="96"/>
        <v>1631.538895</v>
      </c>
      <c r="J191" s="142">
        <f t="shared" si="97"/>
        <v>11363.59472</v>
      </c>
      <c r="K191" s="150">
        <f t="shared" si="98"/>
        <v>946.9662264</v>
      </c>
      <c r="L191" s="151">
        <f t="shared" si="99"/>
        <v>1510.260407</v>
      </c>
    </row>
    <row r="192">
      <c r="A192" s="11"/>
      <c r="B192" s="152" t="s">
        <v>75</v>
      </c>
      <c r="C192" s="147">
        <v>65.0</v>
      </c>
      <c r="D192" s="136">
        <f t="shared" si="91"/>
        <v>16335.8</v>
      </c>
      <c r="E192" s="137">
        <f t="shared" si="92"/>
        <v>18786.17</v>
      </c>
      <c r="F192" s="138">
        <f t="shared" si="93"/>
        <v>20644.12221</v>
      </c>
      <c r="G192" s="148">
        <f t="shared" si="94"/>
        <v>6881.374071</v>
      </c>
      <c r="H192" s="140">
        <f t="shared" si="95"/>
        <v>23294.8508</v>
      </c>
      <c r="I192" s="149">
        <f t="shared" si="96"/>
        <v>3882.475134</v>
      </c>
      <c r="J192" s="142">
        <f t="shared" si="97"/>
        <v>27041.26397</v>
      </c>
      <c r="K192" s="150">
        <f t="shared" si="98"/>
        <v>2253.438664</v>
      </c>
      <c r="L192" s="151">
        <f t="shared" si="99"/>
        <v>3593.876</v>
      </c>
    </row>
    <row r="193">
      <c r="A193" s="11"/>
      <c r="B193" s="152" t="s">
        <v>64</v>
      </c>
      <c r="C193" s="147">
        <v>49.234546516853946</v>
      </c>
      <c r="D193" s="136">
        <f t="shared" si="91"/>
        <v>12373.62623</v>
      </c>
      <c r="E193" s="137">
        <f t="shared" si="92"/>
        <v>14229.67017</v>
      </c>
      <c r="F193" s="138">
        <f t="shared" si="93"/>
        <v>15636.98454</v>
      </c>
      <c r="G193" s="148">
        <f t="shared" si="94"/>
        <v>5212.328182</v>
      </c>
      <c r="H193" s="140">
        <f t="shared" si="95"/>
        <v>17644.79101</v>
      </c>
      <c r="I193" s="149">
        <f t="shared" si="96"/>
        <v>2940.798501</v>
      </c>
      <c r="J193" s="142">
        <f t="shared" si="97"/>
        <v>20482.52875</v>
      </c>
      <c r="K193" s="150">
        <f t="shared" si="98"/>
        <v>1706.877396</v>
      </c>
      <c r="L193" s="151">
        <f t="shared" si="99"/>
        <v>2722.197771</v>
      </c>
    </row>
    <row r="194">
      <c r="A194" s="11"/>
      <c r="B194" s="152" t="s">
        <v>65</v>
      </c>
      <c r="C194" s="147">
        <v>48.9647681797753</v>
      </c>
      <c r="D194" s="136">
        <f t="shared" si="91"/>
        <v>12305.82554</v>
      </c>
      <c r="E194" s="137">
        <f t="shared" si="92"/>
        <v>14151.69937</v>
      </c>
      <c r="F194" s="138">
        <f t="shared" si="93"/>
        <v>15551.30244</v>
      </c>
      <c r="G194" s="148">
        <f t="shared" si="94"/>
        <v>5183.767479</v>
      </c>
      <c r="H194" s="140">
        <f t="shared" si="95"/>
        <v>17548.10722</v>
      </c>
      <c r="I194" s="149">
        <f t="shared" si="96"/>
        <v>2924.684537</v>
      </c>
      <c r="J194" s="142">
        <f t="shared" si="97"/>
        <v>20370.29571</v>
      </c>
      <c r="K194" s="150">
        <f t="shared" si="98"/>
        <v>1697.524643</v>
      </c>
      <c r="L194" s="151">
        <f t="shared" si="99"/>
        <v>2707.281619</v>
      </c>
    </row>
    <row r="195">
      <c r="A195" s="11"/>
      <c r="B195" s="152" t="s">
        <v>76</v>
      </c>
      <c r="C195" s="147">
        <v>71.82848224719103</v>
      </c>
      <c r="D195" s="136">
        <f t="shared" si="91"/>
        <v>18051.93416</v>
      </c>
      <c r="E195" s="137">
        <f t="shared" si="92"/>
        <v>20759.72428</v>
      </c>
      <c r="F195" s="138">
        <f t="shared" si="93"/>
        <v>22812.86101</v>
      </c>
      <c r="G195" s="148">
        <f t="shared" si="94"/>
        <v>7604.287005</v>
      </c>
      <c r="H195" s="140">
        <f t="shared" si="95"/>
        <v>25742.05811</v>
      </c>
      <c r="I195" s="149">
        <f t="shared" si="96"/>
        <v>4290.343019</v>
      </c>
      <c r="J195" s="142">
        <f t="shared" si="97"/>
        <v>29882.04537</v>
      </c>
      <c r="K195" s="150">
        <f t="shared" si="98"/>
        <v>2490.170447</v>
      </c>
      <c r="L195" s="151">
        <f t="shared" si="99"/>
        <v>3971.425515</v>
      </c>
    </row>
    <row r="196">
      <c r="A196" s="11"/>
      <c r="B196" s="152" t="s">
        <v>68</v>
      </c>
      <c r="C196" s="147">
        <v>26.0</v>
      </c>
      <c r="D196" s="136">
        <f t="shared" si="91"/>
        <v>6534.32</v>
      </c>
      <c r="E196" s="137">
        <f t="shared" si="92"/>
        <v>7514.468</v>
      </c>
      <c r="F196" s="138">
        <f t="shared" si="93"/>
        <v>8257.648885</v>
      </c>
      <c r="G196" s="148">
        <f t="shared" si="94"/>
        <v>2752.549628</v>
      </c>
      <c r="H196" s="140">
        <f t="shared" si="95"/>
        <v>9317.940322</v>
      </c>
      <c r="I196" s="149">
        <f t="shared" si="96"/>
        <v>1552.990054</v>
      </c>
      <c r="J196" s="142">
        <f t="shared" si="97"/>
        <v>10816.50559</v>
      </c>
      <c r="K196" s="150">
        <f t="shared" si="98"/>
        <v>901.3754655</v>
      </c>
      <c r="L196" s="151">
        <f t="shared" si="99"/>
        <v>1437.5504</v>
      </c>
    </row>
    <row r="197">
      <c r="A197" s="11"/>
      <c r="B197" s="152" t="s">
        <v>85</v>
      </c>
      <c r="C197" s="147">
        <v>171.64646696629217</v>
      </c>
      <c r="D197" s="136">
        <f t="shared" si="91"/>
        <v>43138.19008</v>
      </c>
      <c r="E197" s="137">
        <f t="shared" si="92"/>
        <v>49608.91859</v>
      </c>
      <c r="F197" s="138">
        <f t="shared" si="93"/>
        <v>54515.24064</v>
      </c>
      <c r="G197" s="148">
        <f t="shared" si="94"/>
        <v>18171.74688</v>
      </c>
      <c r="H197" s="140">
        <f t="shared" si="95"/>
        <v>61515.05906</v>
      </c>
      <c r="I197" s="149">
        <f t="shared" si="96"/>
        <v>10252.50984</v>
      </c>
      <c r="J197" s="142">
        <f t="shared" si="97"/>
        <v>71408.26803</v>
      </c>
      <c r="K197" s="150">
        <f t="shared" si="98"/>
        <v>5950.689003</v>
      </c>
      <c r="L197" s="151">
        <f t="shared" si="99"/>
        <v>9490.401817</v>
      </c>
    </row>
    <row r="198">
      <c r="A198" s="11"/>
      <c r="B198" s="146" t="s">
        <v>86</v>
      </c>
      <c r="C198" s="147">
        <v>70.0</v>
      </c>
      <c r="D198" s="136">
        <f t="shared" si="91"/>
        <v>17592.4</v>
      </c>
      <c r="E198" s="137">
        <f t="shared" si="92"/>
        <v>20231.26</v>
      </c>
      <c r="F198" s="138">
        <f t="shared" si="93"/>
        <v>22232.13161</v>
      </c>
      <c r="G198" s="148">
        <f t="shared" si="94"/>
        <v>7410.710538</v>
      </c>
      <c r="H198" s="140">
        <f t="shared" si="95"/>
        <v>25086.76241</v>
      </c>
      <c r="I198" s="149">
        <f t="shared" si="96"/>
        <v>4181.127068</v>
      </c>
      <c r="J198" s="142">
        <f t="shared" si="97"/>
        <v>29121.36119</v>
      </c>
      <c r="K198" s="150">
        <f t="shared" si="98"/>
        <v>2426.7801</v>
      </c>
      <c r="L198" s="151">
        <f t="shared" si="99"/>
        <v>3870.328</v>
      </c>
    </row>
    <row r="199">
      <c r="A199" s="11"/>
      <c r="B199" s="146" t="s">
        <v>87</v>
      </c>
      <c r="C199" s="147">
        <v>35.0</v>
      </c>
      <c r="D199" s="136">
        <f t="shared" si="91"/>
        <v>8796.2</v>
      </c>
      <c r="E199" s="137">
        <f t="shared" si="92"/>
        <v>10115.63</v>
      </c>
      <c r="F199" s="138">
        <f t="shared" si="93"/>
        <v>11116.06581</v>
      </c>
      <c r="G199" s="148">
        <f t="shared" si="94"/>
        <v>3705.355269</v>
      </c>
      <c r="H199" s="140">
        <f t="shared" si="95"/>
        <v>12543.3812</v>
      </c>
      <c r="I199" s="149">
        <f t="shared" si="96"/>
        <v>2090.563534</v>
      </c>
      <c r="J199" s="142">
        <f t="shared" si="97"/>
        <v>14560.6806</v>
      </c>
      <c r="K199" s="150">
        <f t="shared" si="98"/>
        <v>1213.39005</v>
      </c>
      <c r="L199" s="151">
        <f t="shared" si="99"/>
        <v>1935.164</v>
      </c>
    </row>
    <row r="200">
      <c r="A200" s="11"/>
      <c r="B200" s="152" t="s">
        <v>77</v>
      </c>
      <c r="C200" s="147">
        <v>51.932329887640456</v>
      </c>
      <c r="D200" s="136">
        <f t="shared" si="91"/>
        <v>13051.63315</v>
      </c>
      <c r="E200" s="137">
        <f t="shared" si="92"/>
        <v>15009.37812</v>
      </c>
      <c r="F200" s="138">
        <f t="shared" si="93"/>
        <v>16493.80562</v>
      </c>
      <c r="G200" s="148">
        <f t="shared" si="94"/>
        <v>5497.935205</v>
      </c>
      <c r="H200" s="140">
        <f t="shared" si="95"/>
        <v>18611.62887</v>
      </c>
      <c r="I200" s="149">
        <f t="shared" si="96"/>
        <v>3101.938145</v>
      </c>
      <c r="J200" s="142">
        <f t="shared" si="97"/>
        <v>21604.85909</v>
      </c>
      <c r="K200" s="150">
        <f t="shared" si="98"/>
        <v>1800.404924</v>
      </c>
      <c r="L200" s="151">
        <f t="shared" si="99"/>
        <v>2871.359292</v>
      </c>
    </row>
    <row r="201">
      <c r="A201" s="11"/>
      <c r="B201" s="152" t="s">
        <v>78</v>
      </c>
      <c r="C201" s="147">
        <v>47.14376440449439</v>
      </c>
      <c r="D201" s="136">
        <f t="shared" si="91"/>
        <v>11848.17087</v>
      </c>
      <c r="E201" s="137">
        <f t="shared" si="92"/>
        <v>13625.3965</v>
      </c>
      <c r="F201" s="138">
        <f t="shared" si="93"/>
        <v>14972.94821</v>
      </c>
      <c r="G201" s="148">
        <f t="shared" si="94"/>
        <v>4990.982738</v>
      </c>
      <c r="H201" s="140">
        <f t="shared" si="95"/>
        <v>16895.49166</v>
      </c>
      <c r="I201" s="149">
        <f t="shared" si="96"/>
        <v>2815.915277</v>
      </c>
      <c r="J201" s="142">
        <f t="shared" si="97"/>
        <v>19612.72273</v>
      </c>
      <c r="K201" s="150">
        <f t="shared" si="98"/>
        <v>1634.393561</v>
      </c>
      <c r="L201" s="151">
        <f t="shared" si="99"/>
        <v>2606.597591</v>
      </c>
    </row>
    <row r="202">
      <c r="A202" s="11"/>
      <c r="B202" s="152" t="s">
        <v>79</v>
      </c>
      <c r="C202" s="147">
        <v>49.0</v>
      </c>
      <c r="D202" s="136">
        <f t="shared" si="91"/>
        <v>12314.68</v>
      </c>
      <c r="E202" s="137">
        <f t="shared" si="92"/>
        <v>14161.882</v>
      </c>
      <c r="F202" s="138">
        <f t="shared" si="93"/>
        <v>15562.49213</v>
      </c>
      <c r="G202" s="148">
        <f t="shared" si="94"/>
        <v>5187.497377</v>
      </c>
      <c r="H202" s="140">
        <f t="shared" si="95"/>
        <v>17560.73368</v>
      </c>
      <c r="I202" s="149">
        <f t="shared" si="96"/>
        <v>2926.788947</v>
      </c>
      <c r="J202" s="142">
        <f t="shared" si="97"/>
        <v>20384.95284</v>
      </c>
      <c r="K202" s="150">
        <f t="shared" si="98"/>
        <v>1698.74607</v>
      </c>
      <c r="L202" s="151">
        <f t="shared" si="99"/>
        <v>2709.2296</v>
      </c>
    </row>
    <row r="203">
      <c r="A203" s="11"/>
      <c r="B203" s="146" t="s">
        <v>115</v>
      </c>
      <c r="C203" s="147">
        <v>50.0</v>
      </c>
      <c r="D203" s="136">
        <f t="shared" si="91"/>
        <v>12566</v>
      </c>
      <c r="E203" s="137">
        <f t="shared" si="92"/>
        <v>14450.9</v>
      </c>
      <c r="F203" s="138">
        <f t="shared" si="93"/>
        <v>15880.09401</v>
      </c>
      <c r="G203" s="148">
        <f t="shared" si="94"/>
        <v>5293.36467</v>
      </c>
      <c r="H203" s="140">
        <f t="shared" si="95"/>
        <v>17919.116</v>
      </c>
      <c r="I203" s="149">
        <f t="shared" si="96"/>
        <v>2986.519334</v>
      </c>
      <c r="J203" s="142">
        <f t="shared" si="97"/>
        <v>20800.97228</v>
      </c>
      <c r="K203" s="150">
        <f t="shared" si="98"/>
        <v>1733.414357</v>
      </c>
      <c r="L203" s="151">
        <f t="shared" si="99"/>
        <v>2764.52</v>
      </c>
    </row>
    <row r="204">
      <c r="A204" s="11"/>
      <c r="B204" s="152" t="s">
        <v>80</v>
      </c>
      <c r="C204" s="147">
        <v>100.0</v>
      </c>
      <c r="D204" s="136">
        <f t="shared" si="91"/>
        <v>25132</v>
      </c>
      <c r="E204" s="137">
        <f t="shared" si="92"/>
        <v>28901.8</v>
      </c>
      <c r="F204" s="138">
        <f t="shared" si="93"/>
        <v>31760.18802</v>
      </c>
      <c r="G204" s="148">
        <f t="shared" si="94"/>
        <v>10586.72934</v>
      </c>
      <c r="H204" s="140">
        <f t="shared" si="95"/>
        <v>35838.23201</v>
      </c>
      <c r="I204" s="149">
        <f t="shared" si="96"/>
        <v>5973.038668</v>
      </c>
      <c r="J204" s="142">
        <f t="shared" si="97"/>
        <v>41601.94456</v>
      </c>
      <c r="K204" s="150">
        <f t="shared" si="98"/>
        <v>3466.828714</v>
      </c>
      <c r="L204" s="151">
        <f t="shared" si="99"/>
        <v>5529.04</v>
      </c>
    </row>
    <row r="205">
      <c r="A205" s="11"/>
      <c r="B205" s="152" t="s">
        <v>88</v>
      </c>
      <c r="C205" s="147">
        <v>53.28122157303373</v>
      </c>
      <c r="D205" s="136">
        <f t="shared" si="91"/>
        <v>13390.63661</v>
      </c>
      <c r="E205" s="137">
        <f t="shared" si="92"/>
        <v>15399.2321</v>
      </c>
      <c r="F205" s="138">
        <f t="shared" si="93"/>
        <v>16922.21615</v>
      </c>
      <c r="G205" s="148">
        <f t="shared" si="94"/>
        <v>5640.738717</v>
      </c>
      <c r="H205" s="140">
        <f t="shared" si="95"/>
        <v>19095.0478</v>
      </c>
      <c r="I205" s="149">
        <f t="shared" si="96"/>
        <v>3182.507967</v>
      </c>
      <c r="J205" s="142">
        <f t="shared" si="97"/>
        <v>22166.02426</v>
      </c>
      <c r="K205" s="150">
        <f t="shared" si="98"/>
        <v>1847.168688</v>
      </c>
      <c r="L205" s="151">
        <f t="shared" si="99"/>
        <v>2945.940053</v>
      </c>
    </row>
    <row r="206">
      <c r="A206" s="11"/>
      <c r="B206" s="146" t="s">
        <v>116</v>
      </c>
      <c r="C206" s="147">
        <v>65.0</v>
      </c>
      <c r="D206" s="136">
        <f t="shared" si="91"/>
        <v>16335.8</v>
      </c>
      <c r="E206" s="137">
        <f t="shared" si="92"/>
        <v>18786.17</v>
      </c>
      <c r="F206" s="138">
        <f t="shared" si="93"/>
        <v>20644.12221</v>
      </c>
      <c r="G206" s="148">
        <f t="shared" si="94"/>
        <v>6881.374071</v>
      </c>
      <c r="H206" s="140">
        <f t="shared" si="95"/>
        <v>23294.8508</v>
      </c>
      <c r="I206" s="149">
        <f t="shared" si="96"/>
        <v>3882.475134</v>
      </c>
      <c r="J206" s="142">
        <f t="shared" si="97"/>
        <v>27041.26397</v>
      </c>
      <c r="K206" s="150">
        <f t="shared" si="98"/>
        <v>2253.438664</v>
      </c>
      <c r="L206" s="151">
        <f t="shared" si="99"/>
        <v>3593.876</v>
      </c>
    </row>
    <row r="207">
      <c r="A207" s="11"/>
      <c r="B207" s="146" t="s">
        <v>117</v>
      </c>
      <c r="C207" s="147">
        <v>30.08028458426967</v>
      </c>
      <c r="D207" s="136">
        <f t="shared" si="91"/>
        <v>7559.777122</v>
      </c>
      <c r="E207" s="137">
        <f t="shared" si="92"/>
        <v>8693.74369</v>
      </c>
      <c r="F207" s="138">
        <f t="shared" si="93"/>
        <v>9553.554941</v>
      </c>
      <c r="G207" s="148">
        <f t="shared" si="94"/>
        <v>3184.518314</v>
      </c>
      <c r="H207" s="140">
        <f t="shared" si="95"/>
        <v>10780.24218</v>
      </c>
      <c r="I207" s="149">
        <f t="shared" si="96"/>
        <v>1796.70703</v>
      </c>
      <c r="J207" s="142">
        <f t="shared" si="97"/>
        <v>12513.98332</v>
      </c>
      <c r="K207" s="150">
        <f t="shared" si="98"/>
        <v>1042.831943</v>
      </c>
      <c r="L207" s="151">
        <f t="shared" si="99"/>
        <v>1663.150967</v>
      </c>
    </row>
    <row r="208">
      <c r="A208" s="11"/>
      <c r="B208" s="146" t="s">
        <v>118</v>
      </c>
      <c r="C208" s="147">
        <v>91.05018876404496</v>
      </c>
      <c r="D208" s="136">
        <f t="shared" si="91"/>
        <v>22882.73344</v>
      </c>
      <c r="E208" s="137">
        <f t="shared" si="92"/>
        <v>26315.14346</v>
      </c>
      <c r="F208" s="138">
        <f t="shared" si="93"/>
        <v>28917.71114</v>
      </c>
      <c r="G208" s="148">
        <f t="shared" si="94"/>
        <v>9639.237048</v>
      </c>
      <c r="H208" s="140">
        <f t="shared" si="95"/>
        <v>32630.77789</v>
      </c>
      <c r="I208" s="149">
        <f t="shared" si="96"/>
        <v>5438.462982</v>
      </c>
      <c r="J208" s="142">
        <f t="shared" si="97"/>
        <v>37878.64905</v>
      </c>
      <c r="K208" s="150">
        <f t="shared" si="98"/>
        <v>3156.554088</v>
      </c>
      <c r="L208" s="151">
        <f t="shared" si="99"/>
        <v>5034.201357</v>
      </c>
    </row>
    <row r="209">
      <c r="A209" s="11"/>
      <c r="B209" s="146" t="s">
        <v>119</v>
      </c>
      <c r="C209" s="147">
        <v>26.303387865168546</v>
      </c>
      <c r="D209" s="136">
        <f t="shared" si="91"/>
        <v>6610.567438</v>
      </c>
      <c r="E209" s="137">
        <f t="shared" si="92"/>
        <v>7602.152554</v>
      </c>
      <c r="F209" s="138">
        <f t="shared" si="93"/>
        <v>8354.005442</v>
      </c>
      <c r="G209" s="148">
        <f t="shared" si="94"/>
        <v>2784.668481</v>
      </c>
      <c r="H209" s="140">
        <f t="shared" si="95"/>
        <v>9426.669169</v>
      </c>
      <c r="I209" s="149">
        <f t="shared" si="96"/>
        <v>1571.111528</v>
      </c>
      <c r="J209" s="142">
        <f t="shared" si="97"/>
        <v>10942.72084</v>
      </c>
      <c r="K209" s="150">
        <f t="shared" si="98"/>
        <v>911.8934032</v>
      </c>
      <c r="L209" s="151">
        <f t="shared" si="99"/>
        <v>1454.324836</v>
      </c>
    </row>
    <row r="210">
      <c r="A210" s="156"/>
      <c r="B210" s="156"/>
      <c r="C210" s="156"/>
      <c r="D210" s="156"/>
      <c r="E210" s="156"/>
      <c r="F210" s="157"/>
      <c r="G210" s="156"/>
      <c r="H210" s="156"/>
      <c r="I210" s="156"/>
      <c r="J210" s="156"/>
      <c r="K210" s="158"/>
      <c r="L210" s="156"/>
    </row>
    <row r="211" ht="23.25" customHeight="1">
      <c r="A211" s="133" t="s">
        <v>120</v>
      </c>
      <c r="B211" s="159" t="s">
        <v>60</v>
      </c>
      <c r="C211" s="147">
        <v>75.0</v>
      </c>
      <c r="D211" s="136">
        <f t="shared" ref="D211:D233" si="100">(C211*206)*$M$8</f>
        <v>18849</v>
      </c>
      <c r="E211" s="137">
        <f t="shared" ref="E211:E233" si="101">D211*1.15</f>
        <v>21676.35</v>
      </c>
      <c r="F211" s="138">
        <f t="shared" ref="F211:F233" si="102">G211*3</f>
        <v>23820.14102</v>
      </c>
      <c r="G211" s="148">
        <f t="shared" ref="G211:G233" si="103">(E211*$G$6)*0.33</f>
        <v>7940.047005</v>
      </c>
      <c r="H211" s="140">
        <f t="shared" ref="H211:H233" si="104">I211*6</f>
        <v>26878.67401</v>
      </c>
      <c r="I211" s="149">
        <f t="shared" ref="I211:I233" si="105">(E211*$I$6)*0.1666666667</f>
        <v>4479.779001</v>
      </c>
      <c r="J211" s="142">
        <f t="shared" ref="J211:J233" si="106">K211*12</f>
        <v>31201.45842</v>
      </c>
      <c r="K211" s="150">
        <f t="shared" ref="K211:K233" si="107">(E211*$K$6)*0.0833</f>
        <v>2600.121535</v>
      </c>
      <c r="L211" s="151">
        <f t="shared" ref="L211:L233" si="108">D211*$L$6</f>
        <v>4146.78</v>
      </c>
    </row>
    <row r="212">
      <c r="A212" s="11"/>
      <c r="B212" s="152" t="s">
        <v>61</v>
      </c>
      <c r="C212" s="147">
        <v>65.0</v>
      </c>
      <c r="D212" s="136">
        <f t="shared" si="100"/>
        <v>16335.8</v>
      </c>
      <c r="E212" s="137">
        <f t="shared" si="101"/>
        <v>18786.17</v>
      </c>
      <c r="F212" s="138">
        <f t="shared" si="102"/>
        <v>20644.12221</v>
      </c>
      <c r="G212" s="148">
        <f t="shared" si="103"/>
        <v>6881.374071</v>
      </c>
      <c r="H212" s="140">
        <f t="shared" si="104"/>
        <v>23294.8508</v>
      </c>
      <c r="I212" s="149">
        <f t="shared" si="105"/>
        <v>3882.475134</v>
      </c>
      <c r="J212" s="142">
        <f t="shared" si="106"/>
        <v>27041.26397</v>
      </c>
      <c r="K212" s="150">
        <f t="shared" si="107"/>
        <v>2253.438664</v>
      </c>
      <c r="L212" s="151">
        <f t="shared" si="108"/>
        <v>3593.876</v>
      </c>
    </row>
    <row r="213">
      <c r="A213" s="11"/>
      <c r="B213" s="152" t="s">
        <v>73</v>
      </c>
      <c r="C213" s="147">
        <v>70.0</v>
      </c>
      <c r="D213" s="136">
        <f t="shared" si="100"/>
        <v>17592.4</v>
      </c>
      <c r="E213" s="137">
        <f t="shared" si="101"/>
        <v>20231.26</v>
      </c>
      <c r="F213" s="138">
        <f t="shared" si="102"/>
        <v>22232.13161</v>
      </c>
      <c r="G213" s="148">
        <f t="shared" si="103"/>
        <v>7410.710538</v>
      </c>
      <c r="H213" s="140">
        <f t="shared" si="104"/>
        <v>25086.76241</v>
      </c>
      <c r="I213" s="149">
        <f t="shared" si="105"/>
        <v>4181.127068</v>
      </c>
      <c r="J213" s="142">
        <f t="shared" si="106"/>
        <v>29121.36119</v>
      </c>
      <c r="K213" s="150">
        <f t="shared" si="107"/>
        <v>2426.7801</v>
      </c>
      <c r="L213" s="151">
        <f t="shared" si="108"/>
        <v>3870.328</v>
      </c>
    </row>
    <row r="214">
      <c r="A214" s="11"/>
      <c r="B214" s="152" t="s">
        <v>74</v>
      </c>
      <c r="C214" s="147">
        <v>135.0</v>
      </c>
      <c r="D214" s="136">
        <f t="shared" si="100"/>
        <v>33928.2</v>
      </c>
      <c r="E214" s="137">
        <f t="shared" si="101"/>
        <v>39017.43</v>
      </c>
      <c r="F214" s="138">
        <f t="shared" si="102"/>
        <v>42876.25383</v>
      </c>
      <c r="G214" s="148">
        <f t="shared" si="103"/>
        <v>14292.08461</v>
      </c>
      <c r="H214" s="140">
        <f t="shared" si="104"/>
        <v>48381.61321</v>
      </c>
      <c r="I214" s="149">
        <f t="shared" si="105"/>
        <v>8063.602202</v>
      </c>
      <c r="J214" s="142">
        <f t="shared" si="106"/>
        <v>56162.62516</v>
      </c>
      <c r="K214" s="150">
        <f t="shared" si="107"/>
        <v>4680.218763</v>
      </c>
      <c r="L214" s="151">
        <f t="shared" si="108"/>
        <v>7464.204</v>
      </c>
    </row>
    <row r="215">
      <c r="A215" s="11"/>
      <c r="B215" s="152" t="s">
        <v>75</v>
      </c>
      <c r="C215" s="147">
        <v>70.0</v>
      </c>
      <c r="D215" s="136">
        <f t="shared" si="100"/>
        <v>17592.4</v>
      </c>
      <c r="E215" s="137">
        <f t="shared" si="101"/>
        <v>20231.26</v>
      </c>
      <c r="F215" s="138">
        <f t="shared" si="102"/>
        <v>22232.13161</v>
      </c>
      <c r="G215" s="148">
        <f t="shared" si="103"/>
        <v>7410.710538</v>
      </c>
      <c r="H215" s="140">
        <f t="shared" si="104"/>
        <v>25086.76241</v>
      </c>
      <c r="I215" s="149">
        <f t="shared" si="105"/>
        <v>4181.127068</v>
      </c>
      <c r="J215" s="142">
        <f t="shared" si="106"/>
        <v>29121.36119</v>
      </c>
      <c r="K215" s="150">
        <f t="shared" si="107"/>
        <v>2426.7801</v>
      </c>
      <c r="L215" s="151">
        <f t="shared" si="108"/>
        <v>3870.328</v>
      </c>
    </row>
    <row r="216">
      <c r="A216" s="11"/>
      <c r="B216" s="152" t="s">
        <v>64</v>
      </c>
      <c r="C216" s="147">
        <v>52.20210822471911</v>
      </c>
      <c r="D216" s="136">
        <f t="shared" si="100"/>
        <v>13119.43384</v>
      </c>
      <c r="E216" s="137">
        <f t="shared" si="101"/>
        <v>15087.34891</v>
      </c>
      <c r="F216" s="138">
        <f t="shared" si="102"/>
        <v>16579.48772</v>
      </c>
      <c r="G216" s="148">
        <f t="shared" si="103"/>
        <v>5526.495908</v>
      </c>
      <c r="H216" s="140">
        <f t="shared" si="104"/>
        <v>18708.31266</v>
      </c>
      <c r="I216" s="149">
        <f t="shared" si="105"/>
        <v>3118.05211</v>
      </c>
      <c r="J216" s="142">
        <f t="shared" si="106"/>
        <v>21717.09212</v>
      </c>
      <c r="K216" s="150">
        <f t="shared" si="107"/>
        <v>1809.757677</v>
      </c>
      <c r="L216" s="151">
        <f t="shared" si="108"/>
        <v>2886.275445</v>
      </c>
    </row>
    <row r="217">
      <c r="A217" s="11"/>
      <c r="B217" s="152" t="s">
        <v>65</v>
      </c>
      <c r="C217" s="147">
        <v>52.20210822471911</v>
      </c>
      <c r="D217" s="136">
        <f t="shared" si="100"/>
        <v>13119.43384</v>
      </c>
      <c r="E217" s="137">
        <f t="shared" si="101"/>
        <v>15087.34891</v>
      </c>
      <c r="F217" s="138">
        <f t="shared" si="102"/>
        <v>16579.48772</v>
      </c>
      <c r="G217" s="148">
        <f t="shared" si="103"/>
        <v>5526.495908</v>
      </c>
      <c r="H217" s="140">
        <f t="shared" si="104"/>
        <v>18708.31266</v>
      </c>
      <c r="I217" s="149">
        <f t="shared" si="105"/>
        <v>3118.05211</v>
      </c>
      <c r="J217" s="142">
        <f t="shared" si="106"/>
        <v>21717.09212</v>
      </c>
      <c r="K217" s="150">
        <f t="shared" si="107"/>
        <v>1809.757677</v>
      </c>
      <c r="L217" s="151">
        <f t="shared" si="108"/>
        <v>2886.275445</v>
      </c>
    </row>
    <row r="218">
      <c r="A218" s="11"/>
      <c r="B218" s="152" t="s">
        <v>76</v>
      </c>
      <c r="C218" s="147">
        <v>94.7</v>
      </c>
      <c r="D218" s="136">
        <f t="shared" si="100"/>
        <v>23800.004</v>
      </c>
      <c r="E218" s="137">
        <f t="shared" si="101"/>
        <v>27370.0046</v>
      </c>
      <c r="F218" s="138">
        <f t="shared" si="102"/>
        <v>30076.89805</v>
      </c>
      <c r="G218" s="148">
        <f t="shared" si="103"/>
        <v>10025.63268</v>
      </c>
      <c r="H218" s="140">
        <f t="shared" si="104"/>
        <v>33938.80571</v>
      </c>
      <c r="I218" s="149">
        <f t="shared" si="105"/>
        <v>5656.467618</v>
      </c>
      <c r="J218" s="142">
        <f t="shared" si="106"/>
        <v>39397.0415</v>
      </c>
      <c r="K218" s="150">
        <f t="shared" si="107"/>
        <v>3283.086792</v>
      </c>
      <c r="L218" s="151">
        <f t="shared" si="108"/>
        <v>5236.00088</v>
      </c>
    </row>
    <row r="219">
      <c r="A219" s="11"/>
      <c r="B219" s="152" t="s">
        <v>68</v>
      </c>
      <c r="C219" s="147">
        <v>26.0</v>
      </c>
      <c r="D219" s="136">
        <f t="shared" si="100"/>
        <v>6534.32</v>
      </c>
      <c r="E219" s="137">
        <f t="shared" si="101"/>
        <v>7514.468</v>
      </c>
      <c r="F219" s="138">
        <f t="shared" si="102"/>
        <v>8257.648885</v>
      </c>
      <c r="G219" s="148">
        <f t="shared" si="103"/>
        <v>2752.549628</v>
      </c>
      <c r="H219" s="140">
        <f t="shared" si="104"/>
        <v>9317.940322</v>
      </c>
      <c r="I219" s="149">
        <f t="shared" si="105"/>
        <v>1552.990054</v>
      </c>
      <c r="J219" s="142">
        <f t="shared" si="106"/>
        <v>10816.50559</v>
      </c>
      <c r="K219" s="150">
        <f t="shared" si="107"/>
        <v>901.3754655</v>
      </c>
      <c r="L219" s="151">
        <f t="shared" si="108"/>
        <v>1437.5504</v>
      </c>
    </row>
    <row r="220">
      <c r="A220" s="11"/>
      <c r="B220" s="152" t="s">
        <v>85</v>
      </c>
      <c r="C220" s="147">
        <v>161.05766723595508</v>
      </c>
      <c r="D220" s="136">
        <f t="shared" si="100"/>
        <v>40477.01293</v>
      </c>
      <c r="E220" s="137">
        <f t="shared" si="101"/>
        <v>46548.56487</v>
      </c>
      <c r="F220" s="138">
        <f t="shared" si="102"/>
        <v>51152.21793</v>
      </c>
      <c r="G220" s="148">
        <f t="shared" si="103"/>
        <v>17050.73931</v>
      </c>
      <c r="H220" s="140">
        <f t="shared" si="104"/>
        <v>57720.22045</v>
      </c>
      <c r="I220" s="149">
        <f t="shared" si="105"/>
        <v>9620.036742</v>
      </c>
      <c r="J220" s="142">
        <f t="shared" si="106"/>
        <v>67003.12144</v>
      </c>
      <c r="K220" s="150">
        <f t="shared" si="107"/>
        <v>5583.593453</v>
      </c>
      <c r="L220" s="151">
        <f t="shared" si="108"/>
        <v>8904.942845</v>
      </c>
    </row>
    <row r="221">
      <c r="A221" s="11"/>
      <c r="B221" s="152" t="s">
        <v>77</v>
      </c>
      <c r="C221" s="147">
        <v>79.38227568539328</v>
      </c>
      <c r="D221" s="136">
        <f t="shared" si="100"/>
        <v>19950.35353</v>
      </c>
      <c r="E221" s="137">
        <f t="shared" si="101"/>
        <v>22942.90655</v>
      </c>
      <c r="F221" s="138">
        <f t="shared" si="102"/>
        <v>25211.96001</v>
      </c>
      <c r="G221" s="148">
        <f t="shared" si="103"/>
        <v>8403.986671</v>
      </c>
      <c r="H221" s="140">
        <f t="shared" si="104"/>
        <v>28449.20413</v>
      </c>
      <c r="I221" s="149">
        <f t="shared" si="105"/>
        <v>4741.534022</v>
      </c>
      <c r="J221" s="142">
        <f t="shared" si="106"/>
        <v>33024.57032</v>
      </c>
      <c r="K221" s="150">
        <f t="shared" si="107"/>
        <v>2752.047527</v>
      </c>
      <c r="L221" s="151">
        <f t="shared" si="108"/>
        <v>4389.077776</v>
      </c>
    </row>
    <row r="222">
      <c r="A222" s="11"/>
      <c r="B222" s="146" t="s">
        <v>121</v>
      </c>
      <c r="C222" s="147">
        <v>75.0</v>
      </c>
      <c r="D222" s="136">
        <f t="shared" si="100"/>
        <v>18849</v>
      </c>
      <c r="E222" s="137">
        <f t="shared" si="101"/>
        <v>21676.35</v>
      </c>
      <c r="F222" s="138">
        <f t="shared" si="102"/>
        <v>23820.14102</v>
      </c>
      <c r="G222" s="148">
        <f t="shared" si="103"/>
        <v>7940.047005</v>
      </c>
      <c r="H222" s="140">
        <f t="shared" si="104"/>
        <v>26878.67401</v>
      </c>
      <c r="I222" s="149">
        <f t="shared" si="105"/>
        <v>4479.779001</v>
      </c>
      <c r="J222" s="142">
        <f t="shared" si="106"/>
        <v>31201.45842</v>
      </c>
      <c r="K222" s="150">
        <f t="shared" si="107"/>
        <v>2600.121535</v>
      </c>
      <c r="L222" s="151">
        <f t="shared" si="108"/>
        <v>4146.78</v>
      </c>
    </row>
    <row r="223">
      <c r="A223" s="11"/>
      <c r="B223" s="146" t="s">
        <v>87</v>
      </c>
      <c r="C223" s="147">
        <v>40.0</v>
      </c>
      <c r="D223" s="136">
        <f t="shared" si="100"/>
        <v>10052.8</v>
      </c>
      <c r="E223" s="137">
        <f t="shared" si="101"/>
        <v>11560.72</v>
      </c>
      <c r="F223" s="138">
        <f t="shared" si="102"/>
        <v>12704.07521</v>
      </c>
      <c r="G223" s="148">
        <f t="shared" si="103"/>
        <v>4234.691736</v>
      </c>
      <c r="H223" s="140">
        <f t="shared" si="104"/>
        <v>14335.2928</v>
      </c>
      <c r="I223" s="149">
        <f t="shared" si="105"/>
        <v>2389.215467</v>
      </c>
      <c r="J223" s="142">
        <f t="shared" si="106"/>
        <v>16640.77783</v>
      </c>
      <c r="K223" s="150">
        <f t="shared" si="107"/>
        <v>1386.731485</v>
      </c>
      <c r="L223" s="151">
        <f t="shared" si="108"/>
        <v>2211.616</v>
      </c>
    </row>
    <row r="224">
      <c r="A224" s="11"/>
      <c r="B224" s="152" t="s">
        <v>78</v>
      </c>
      <c r="C224" s="147">
        <v>48.9647681797753</v>
      </c>
      <c r="D224" s="136">
        <f t="shared" si="100"/>
        <v>12305.82554</v>
      </c>
      <c r="E224" s="137">
        <f t="shared" si="101"/>
        <v>14151.69937</v>
      </c>
      <c r="F224" s="138">
        <f t="shared" si="102"/>
        <v>15551.30244</v>
      </c>
      <c r="G224" s="148">
        <f t="shared" si="103"/>
        <v>5183.767479</v>
      </c>
      <c r="H224" s="140">
        <f t="shared" si="104"/>
        <v>17548.10722</v>
      </c>
      <c r="I224" s="149">
        <f t="shared" si="105"/>
        <v>2924.684537</v>
      </c>
      <c r="J224" s="142">
        <f t="shared" si="106"/>
        <v>20370.29571</v>
      </c>
      <c r="K224" s="150">
        <f t="shared" si="107"/>
        <v>1697.524643</v>
      </c>
      <c r="L224" s="151">
        <f t="shared" si="108"/>
        <v>2707.281619</v>
      </c>
    </row>
    <row r="225">
      <c r="A225" s="11"/>
      <c r="B225" s="152" t="s">
        <v>79</v>
      </c>
      <c r="C225" s="147">
        <v>90.56179775280899</v>
      </c>
      <c r="D225" s="136">
        <f t="shared" si="100"/>
        <v>22759.99101</v>
      </c>
      <c r="E225" s="137">
        <f t="shared" si="101"/>
        <v>26173.98966</v>
      </c>
      <c r="F225" s="138">
        <f t="shared" si="102"/>
        <v>28762.59724</v>
      </c>
      <c r="G225" s="148">
        <f t="shared" si="103"/>
        <v>9587.532414</v>
      </c>
      <c r="H225" s="140">
        <f t="shared" si="104"/>
        <v>32455.74719</v>
      </c>
      <c r="I225" s="149">
        <f t="shared" si="105"/>
        <v>5409.291198</v>
      </c>
      <c r="J225" s="142">
        <f t="shared" si="106"/>
        <v>37675.4689</v>
      </c>
      <c r="K225" s="150">
        <f t="shared" si="107"/>
        <v>3139.622408</v>
      </c>
      <c r="L225" s="151">
        <f t="shared" si="108"/>
        <v>5007.198022</v>
      </c>
    </row>
    <row r="226">
      <c r="A226" s="11"/>
      <c r="B226" s="146" t="s">
        <v>115</v>
      </c>
      <c r="C226" s="147">
        <v>160.67415730337078</v>
      </c>
      <c r="D226" s="136">
        <f t="shared" si="100"/>
        <v>40380.62921</v>
      </c>
      <c r="E226" s="137">
        <f t="shared" si="101"/>
        <v>46437.7236</v>
      </c>
      <c r="F226" s="138">
        <f t="shared" si="102"/>
        <v>51030.41446</v>
      </c>
      <c r="G226" s="148">
        <f t="shared" si="103"/>
        <v>17010.13815</v>
      </c>
      <c r="H226" s="140">
        <f t="shared" si="104"/>
        <v>57582.77727</v>
      </c>
      <c r="I226" s="149">
        <f t="shared" si="105"/>
        <v>9597.129545</v>
      </c>
      <c r="J226" s="142">
        <f t="shared" si="106"/>
        <v>66843.57385</v>
      </c>
      <c r="K226" s="150">
        <f t="shared" si="107"/>
        <v>5570.297821</v>
      </c>
      <c r="L226" s="151">
        <f t="shared" si="108"/>
        <v>8883.738427</v>
      </c>
    </row>
    <row r="227">
      <c r="A227" s="11"/>
      <c r="B227" s="152" t="s">
        <v>99</v>
      </c>
      <c r="C227" s="147">
        <v>35.34831460674158</v>
      </c>
      <c r="D227" s="136">
        <f t="shared" si="100"/>
        <v>8883.738427</v>
      </c>
      <c r="E227" s="137">
        <f t="shared" si="101"/>
        <v>10216.29919</v>
      </c>
      <c r="F227" s="138">
        <f t="shared" si="102"/>
        <v>11226.69118</v>
      </c>
      <c r="G227" s="148">
        <f t="shared" si="103"/>
        <v>3742.230394</v>
      </c>
      <c r="H227" s="140">
        <f t="shared" si="104"/>
        <v>12668.211</v>
      </c>
      <c r="I227" s="149">
        <f t="shared" si="105"/>
        <v>2111.3685</v>
      </c>
      <c r="J227" s="142">
        <f t="shared" si="106"/>
        <v>14705.58625</v>
      </c>
      <c r="K227" s="150">
        <f t="shared" si="107"/>
        <v>1225.465521</v>
      </c>
      <c r="L227" s="151">
        <f t="shared" si="108"/>
        <v>1954.422454</v>
      </c>
    </row>
    <row r="228">
      <c r="A228" s="11"/>
      <c r="B228" s="152" t="s">
        <v>80</v>
      </c>
      <c r="C228" s="147">
        <v>120.0</v>
      </c>
      <c r="D228" s="136">
        <f t="shared" si="100"/>
        <v>30158.4</v>
      </c>
      <c r="E228" s="137">
        <f t="shared" si="101"/>
        <v>34682.16</v>
      </c>
      <c r="F228" s="138">
        <f t="shared" si="102"/>
        <v>38112.22562</v>
      </c>
      <c r="G228" s="148">
        <f t="shared" si="103"/>
        <v>12704.07521</v>
      </c>
      <c r="H228" s="140">
        <f t="shared" si="104"/>
        <v>43005.87841</v>
      </c>
      <c r="I228" s="149">
        <f t="shared" si="105"/>
        <v>7167.646401</v>
      </c>
      <c r="J228" s="142">
        <f t="shared" si="106"/>
        <v>49922.33348</v>
      </c>
      <c r="K228" s="150">
        <f t="shared" si="107"/>
        <v>4160.194456</v>
      </c>
      <c r="L228" s="151">
        <f t="shared" si="108"/>
        <v>6634.848</v>
      </c>
    </row>
    <row r="229">
      <c r="A229" s="11"/>
      <c r="B229" s="152" t="s">
        <v>101</v>
      </c>
      <c r="C229" s="147">
        <v>76.48215856179776</v>
      </c>
      <c r="D229" s="136">
        <f t="shared" si="100"/>
        <v>19221.49609</v>
      </c>
      <c r="E229" s="137">
        <f t="shared" si="101"/>
        <v>22104.7205</v>
      </c>
      <c r="F229" s="138">
        <f t="shared" si="102"/>
        <v>24290.87736</v>
      </c>
      <c r="G229" s="148">
        <f t="shared" si="103"/>
        <v>8096.95912</v>
      </c>
      <c r="H229" s="140">
        <f t="shared" si="104"/>
        <v>27409.85343</v>
      </c>
      <c r="I229" s="149">
        <f t="shared" si="105"/>
        <v>4568.308905</v>
      </c>
      <c r="J229" s="142">
        <f t="shared" si="106"/>
        <v>31818.06521</v>
      </c>
      <c r="K229" s="150">
        <f t="shared" si="107"/>
        <v>2651.505434</v>
      </c>
      <c r="L229" s="151">
        <f t="shared" si="108"/>
        <v>4228.72914</v>
      </c>
    </row>
    <row r="230">
      <c r="A230" s="11"/>
      <c r="B230" s="152" t="s">
        <v>88</v>
      </c>
      <c r="C230" s="147">
        <v>40.0</v>
      </c>
      <c r="D230" s="136">
        <f t="shared" si="100"/>
        <v>10052.8</v>
      </c>
      <c r="E230" s="137">
        <f t="shared" si="101"/>
        <v>11560.72</v>
      </c>
      <c r="F230" s="138">
        <f t="shared" si="102"/>
        <v>12704.07521</v>
      </c>
      <c r="G230" s="148">
        <f t="shared" si="103"/>
        <v>4234.691736</v>
      </c>
      <c r="H230" s="140">
        <f t="shared" si="104"/>
        <v>14335.2928</v>
      </c>
      <c r="I230" s="149">
        <f t="shared" si="105"/>
        <v>2389.215467</v>
      </c>
      <c r="J230" s="142">
        <f t="shared" si="106"/>
        <v>16640.77783</v>
      </c>
      <c r="K230" s="150">
        <f t="shared" si="107"/>
        <v>1386.731485</v>
      </c>
      <c r="L230" s="151">
        <f t="shared" si="108"/>
        <v>2211.616</v>
      </c>
    </row>
    <row r="231">
      <c r="A231" s="11"/>
      <c r="B231" s="152" t="s">
        <v>122</v>
      </c>
      <c r="C231" s="147">
        <v>30.68728584269664</v>
      </c>
      <c r="D231" s="136">
        <f t="shared" si="100"/>
        <v>7712.328678</v>
      </c>
      <c r="E231" s="137">
        <f t="shared" si="101"/>
        <v>8869.17798</v>
      </c>
      <c r="F231" s="138">
        <f t="shared" si="102"/>
        <v>9746.339682</v>
      </c>
      <c r="G231" s="148">
        <f t="shared" si="103"/>
        <v>3248.779894</v>
      </c>
      <c r="H231" s="140">
        <f t="shared" si="104"/>
        <v>10997.7807</v>
      </c>
      <c r="I231" s="149">
        <f t="shared" si="105"/>
        <v>1832.96345</v>
      </c>
      <c r="J231" s="142">
        <f t="shared" si="106"/>
        <v>12766.50764</v>
      </c>
      <c r="K231" s="150">
        <f t="shared" si="107"/>
        <v>1063.875637</v>
      </c>
      <c r="L231" s="151">
        <f t="shared" si="108"/>
        <v>1696.712309</v>
      </c>
    </row>
    <row r="232">
      <c r="A232" s="11"/>
      <c r="B232" s="146" t="s">
        <v>123</v>
      </c>
      <c r="C232" s="147">
        <v>182.77482337078655</v>
      </c>
      <c r="D232" s="136">
        <f t="shared" si="100"/>
        <v>45934.96861</v>
      </c>
      <c r="E232" s="137">
        <f t="shared" si="101"/>
        <v>52825.2139</v>
      </c>
      <c r="F232" s="138">
        <f t="shared" si="102"/>
        <v>58049.62756</v>
      </c>
      <c r="G232" s="148">
        <f t="shared" si="103"/>
        <v>19349.87585</v>
      </c>
      <c r="H232" s="140">
        <f t="shared" si="104"/>
        <v>65503.26525</v>
      </c>
      <c r="I232" s="149">
        <f t="shared" si="105"/>
        <v>10917.21088</v>
      </c>
      <c r="J232" s="142">
        <f t="shared" si="106"/>
        <v>76037.88069</v>
      </c>
      <c r="K232" s="150">
        <f t="shared" si="107"/>
        <v>6336.490058</v>
      </c>
      <c r="L232" s="151">
        <f t="shared" si="108"/>
        <v>10105.69309</v>
      </c>
    </row>
    <row r="233">
      <c r="A233" s="11"/>
      <c r="B233" s="146" t="s">
        <v>124</v>
      </c>
      <c r="C233" s="147">
        <v>41.748197662921356</v>
      </c>
      <c r="D233" s="136">
        <f t="shared" si="100"/>
        <v>10492.15704</v>
      </c>
      <c r="E233" s="137">
        <f t="shared" si="101"/>
        <v>12065.98059</v>
      </c>
      <c r="F233" s="138">
        <f t="shared" si="102"/>
        <v>13259.30607</v>
      </c>
      <c r="G233" s="148">
        <f t="shared" si="103"/>
        <v>4419.768691</v>
      </c>
      <c r="H233" s="140">
        <f t="shared" si="104"/>
        <v>14961.81594</v>
      </c>
      <c r="I233" s="149">
        <f t="shared" si="105"/>
        <v>2493.63599</v>
      </c>
      <c r="J233" s="142">
        <f t="shared" si="106"/>
        <v>17368.06205</v>
      </c>
      <c r="K233" s="150">
        <f t="shared" si="107"/>
        <v>1447.338504</v>
      </c>
      <c r="L233" s="151">
        <f t="shared" si="108"/>
        <v>2308.274548</v>
      </c>
    </row>
    <row r="234">
      <c r="A234" s="153"/>
      <c r="B234" s="153"/>
      <c r="C234" s="153"/>
      <c r="D234" s="153"/>
      <c r="E234" s="153"/>
      <c r="F234" s="154"/>
      <c r="G234" s="153"/>
      <c r="H234" s="153"/>
      <c r="I234" s="153"/>
      <c r="J234" s="153"/>
      <c r="K234" s="155"/>
      <c r="L234" s="153"/>
    </row>
    <row r="235">
      <c r="A235" s="153"/>
      <c r="B235" s="153"/>
      <c r="C235" s="153"/>
      <c r="D235" s="153"/>
      <c r="E235" s="153"/>
      <c r="F235" s="154"/>
      <c r="G235" s="153"/>
      <c r="H235" s="153"/>
      <c r="I235" s="153"/>
      <c r="J235" s="153"/>
      <c r="K235" s="155"/>
      <c r="L235" s="153"/>
    </row>
    <row r="236" ht="21.75" customHeight="1">
      <c r="A236" s="133" t="s">
        <v>125</v>
      </c>
      <c r="B236" s="159" t="s">
        <v>71</v>
      </c>
      <c r="C236" s="147">
        <v>75.0</v>
      </c>
      <c r="D236" s="136">
        <f t="shared" ref="D236:D257" si="109">(C236*206)*$M$8</f>
        <v>18849</v>
      </c>
      <c r="E236" s="137">
        <f t="shared" ref="E236:E257" si="110">D236*1.15</f>
        <v>21676.35</v>
      </c>
      <c r="F236" s="138">
        <f t="shared" ref="F236:F257" si="111">G236*3</f>
        <v>23820.14102</v>
      </c>
      <c r="G236" s="148">
        <f t="shared" ref="G236:G257" si="112">(E236*$G$6)*0.33</f>
        <v>7940.047005</v>
      </c>
      <c r="H236" s="140">
        <f t="shared" ref="H236:H257" si="113">I236*6</f>
        <v>26878.67401</v>
      </c>
      <c r="I236" s="149">
        <f t="shared" ref="I236:I257" si="114">(E236*$I$6)*0.1666666667</f>
        <v>4479.779001</v>
      </c>
      <c r="J236" s="142">
        <f t="shared" ref="J236:J257" si="115">K236*12</f>
        <v>31201.45842</v>
      </c>
      <c r="K236" s="150">
        <f t="shared" ref="K236:K257" si="116">(E236*$K$6)*0.0833</f>
        <v>2600.121535</v>
      </c>
      <c r="L236" s="151">
        <f t="shared" ref="L236:L257" si="117">D236*$L$6</f>
        <v>4146.78</v>
      </c>
    </row>
    <row r="237">
      <c r="A237" s="11"/>
      <c r="B237" s="152" t="s">
        <v>72</v>
      </c>
      <c r="C237" s="147">
        <v>65.0</v>
      </c>
      <c r="D237" s="136">
        <f t="shared" si="109"/>
        <v>16335.8</v>
      </c>
      <c r="E237" s="137">
        <f t="shared" si="110"/>
        <v>18786.17</v>
      </c>
      <c r="F237" s="138">
        <f t="shared" si="111"/>
        <v>20644.12221</v>
      </c>
      <c r="G237" s="148">
        <f t="shared" si="112"/>
        <v>6881.374071</v>
      </c>
      <c r="H237" s="140">
        <f t="shared" si="113"/>
        <v>23294.8508</v>
      </c>
      <c r="I237" s="149">
        <f t="shared" si="114"/>
        <v>3882.475134</v>
      </c>
      <c r="J237" s="142">
        <f t="shared" si="115"/>
        <v>27041.26397</v>
      </c>
      <c r="K237" s="150">
        <f t="shared" si="116"/>
        <v>2253.438664</v>
      </c>
      <c r="L237" s="151">
        <f t="shared" si="117"/>
        <v>3593.876</v>
      </c>
    </row>
    <row r="238">
      <c r="A238" s="11"/>
      <c r="B238" s="152" t="s">
        <v>73</v>
      </c>
      <c r="C238" s="147">
        <v>70.0</v>
      </c>
      <c r="D238" s="136">
        <f t="shared" si="109"/>
        <v>17592.4</v>
      </c>
      <c r="E238" s="137">
        <f t="shared" si="110"/>
        <v>20231.26</v>
      </c>
      <c r="F238" s="138">
        <f t="shared" si="111"/>
        <v>22232.13161</v>
      </c>
      <c r="G238" s="148">
        <f t="shared" si="112"/>
        <v>7410.710538</v>
      </c>
      <c r="H238" s="140">
        <f t="shared" si="113"/>
        <v>25086.76241</v>
      </c>
      <c r="I238" s="149">
        <f t="shared" si="114"/>
        <v>4181.127068</v>
      </c>
      <c r="J238" s="142">
        <f t="shared" si="115"/>
        <v>29121.36119</v>
      </c>
      <c r="K238" s="150">
        <f t="shared" si="116"/>
        <v>2426.7801</v>
      </c>
      <c r="L238" s="151">
        <f t="shared" si="117"/>
        <v>3870.328</v>
      </c>
    </row>
    <row r="239">
      <c r="A239" s="11"/>
      <c r="B239" s="152" t="s">
        <v>74</v>
      </c>
      <c r="C239" s="147">
        <v>100.0</v>
      </c>
      <c r="D239" s="136">
        <f t="shared" si="109"/>
        <v>25132</v>
      </c>
      <c r="E239" s="137">
        <f t="shared" si="110"/>
        <v>28901.8</v>
      </c>
      <c r="F239" s="138">
        <f t="shared" si="111"/>
        <v>31760.18802</v>
      </c>
      <c r="G239" s="148">
        <f t="shared" si="112"/>
        <v>10586.72934</v>
      </c>
      <c r="H239" s="140">
        <f t="shared" si="113"/>
        <v>35838.23201</v>
      </c>
      <c r="I239" s="149">
        <f t="shared" si="114"/>
        <v>5973.038668</v>
      </c>
      <c r="J239" s="142">
        <f t="shared" si="115"/>
        <v>41601.94456</v>
      </c>
      <c r="K239" s="150">
        <f t="shared" si="116"/>
        <v>3466.828714</v>
      </c>
      <c r="L239" s="151">
        <f t="shared" si="117"/>
        <v>5529.04</v>
      </c>
    </row>
    <row r="240">
      <c r="A240" s="11"/>
      <c r="B240" s="152" t="s">
        <v>75</v>
      </c>
      <c r="C240" s="147">
        <v>60.0</v>
      </c>
      <c r="D240" s="136">
        <f t="shared" si="109"/>
        <v>15079.2</v>
      </c>
      <c r="E240" s="137">
        <f t="shared" si="110"/>
        <v>17341.08</v>
      </c>
      <c r="F240" s="138">
        <f t="shared" si="111"/>
        <v>19056.11281</v>
      </c>
      <c r="G240" s="148">
        <f t="shared" si="112"/>
        <v>6352.037604</v>
      </c>
      <c r="H240" s="140">
        <f t="shared" si="113"/>
        <v>21502.9392</v>
      </c>
      <c r="I240" s="149">
        <f t="shared" si="114"/>
        <v>3583.823201</v>
      </c>
      <c r="J240" s="142">
        <f t="shared" si="115"/>
        <v>24961.16674</v>
      </c>
      <c r="K240" s="150">
        <f t="shared" si="116"/>
        <v>2080.097228</v>
      </c>
      <c r="L240" s="151">
        <f t="shared" si="117"/>
        <v>3317.424</v>
      </c>
    </row>
    <row r="241">
      <c r="A241" s="11"/>
      <c r="B241" s="152" t="s">
        <v>64</v>
      </c>
      <c r="C241" s="147">
        <v>56.31622786516856</v>
      </c>
      <c r="D241" s="136">
        <f t="shared" si="109"/>
        <v>14153.39439</v>
      </c>
      <c r="E241" s="137">
        <f t="shared" si="110"/>
        <v>16276.40355</v>
      </c>
      <c r="F241" s="138">
        <f t="shared" si="111"/>
        <v>17886.13986</v>
      </c>
      <c r="G241" s="148">
        <f t="shared" si="112"/>
        <v>5962.046619</v>
      </c>
      <c r="H241" s="140">
        <f t="shared" si="113"/>
        <v>20182.7404</v>
      </c>
      <c r="I241" s="149">
        <f t="shared" si="114"/>
        <v>3363.790067</v>
      </c>
      <c r="J241" s="142">
        <f t="shared" si="115"/>
        <v>23428.6459</v>
      </c>
      <c r="K241" s="150">
        <f t="shared" si="116"/>
        <v>1952.387158</v>
      </c>
      <c r="L241" s="151">
        <f t="shared" si="117"/>
        <v>3113.746765</v>
      </c>
    </row>
    <row r="242">
      <c r="A242" s="11"/>
      <c r="B242" s="152" t="s">
        <v>65</v>
      </c>
      <c r="C242" s="147">
        <v>56.38367244943823</v>
      </c>
      <c r="D242" s="136">
        <f t="shared" si="109"/>
        <v>14170.34456</v>
      </c>
      <c r="E242" s="137">
        <f t="shared" si="110"/>
        <v>16295.89624</v>
      </c>
      <c r="F242" s="138">
        <f t="shared" si="111"/>
        <v>17907.56038</v>
      </c>
      <c r="G242" s="148">
        <f t="shared" si="112"/>
        <v>5969.186794</v>
      </c>
      <c r="H242" s="140">
        <f t="shared" si="113"/>
        <v>20206.91135</v>
      </c>
      <c r="I242" s="149">
        <f t="shared" si="114"/>
        <v>3367.818558</v>
      </c>
      <c r="J242" s="142">
        <f t="shared" si="115"/>
        <v>23456.70416</v>
      </c>
      <c r="K242" s="150">
        <f t="shared" si="116"/>
        <v>1954.725346</v>
      </c>
      <c r="L242" s="151">
        <f t="shared" si="117"/>
        <v>3117.475803</v>
      </c>
    </row>
    <row r="243">
      <c r="A243" s="11"/>
      <c r="B243" s="146" t="s">
        <v>126</v>
      </c>
      <c r="C243" s="147">
        <v>0.0</v>
      </c>
      <c r="D243" s="136">
        <f t="shared" si="109"/>
        <v>0</v>
      </c>
      <c r="E243" s="137">
        <f t="shared" si="110"/>
        <v>0</v>
      </c>
      <c r="F243" s="138">
        <f t="shared" si="111"/>
        <v>0</v>
      </c>
      <c r="G243" s="148">
        <f t="shared" si="112"/>
        <v>0</v>
      </c>
      <c r="H243" s="140">
        <f t="shared" si="113"/>
        <v>0</v>
      </c>
      <c r="I243" s="149">
        <f t="shared" si="114"/>
        <v>0</v>
      </c>
      <c r="J243" s="142">
        <f t="shared" si="115"/>
        <v>0</v>
      </c>
      <c r="K243" s="150">
        <f t="shared" si="116"/>
        <v>0</v>
      </c>
      <c r="L243" s="151">
        <f t="shared" si="117"/>
        <v>0</v>
      </c>
    </row>
    <row r="244">
      <c r="A244" s="11"/>
      <c r="B244" s="152" t="s">
        <v>127</v>
      </c>
      <c r="C244" s="147">
        <v>73.0</v>
      </c>
      <c r="D244" s="136">
        <f t="shared" si="109"/>
        <v>18346.36</v>
      </c>
      <c r="E244" s="137">
        <f t="shared" si="110"/>
        <v>21098.314</v>
      </c>
      <c r="F244" s="138">
        <f t="shared" si="111"/>
        <v>23184.93725</v>
      </c>
      <c r="G244" s="148">
        <f t="shared" si="112"/>
        <v>7728.312418</v>
      </c>
      <c r="H244" s="140">
        <f t="shared" si="113"/>
        <v>26161.90937</v>
      </c>
      <c r="I244" s="149">
        <f t="shared" si="114"/>
        <v>4360.318228</v>
      </c>
      <c r="J244" s="142">
        <f t="shared" si="115"/>
        <v>30369.41953</v>
      </c>
      <c r="K244" s="150">
        <f t="shared" si="116"/>
        <v>2530.784961</v>
      </c>
      <c r="L244" s="151">
        <f t="shared" si="117"/>
        <v>4036.1992</v>
      </c>
    </row>
    <row r="245">
      <c r="A245" s="11"/>
      <c r="B245" s="152" t="s">
        <v>68</v>
      </c>
      <c r="C245" s="147">
        <v>28.0</v>
      </c>
      <c r="D245" s="136">
        <f t="shared" si="109"/>
        <v>7036.96</v>
      </c>
      <c r="E245" s="137">
        <f t="shared" si="110"/>
        <v>8092.504</v>
      </c>
      <c r="F245" s="138">
        <f t="shared" si="111"/>
        <v>8892.852646</v>
      </c>
      <c r="G245" s="148">
        <f t="shared" si="112"/>
        <v>2964.284215</v>
      </c>
      <c r="H245" s="140">
        <f t="shared" si="113"/>
        <v>10034.70496</v>
      </c>
      <c r="I245" s="149">
        <f t="shared" si="114"/>
        <v>1672.450827</v>
      </c>
      <c r="J245" s="142">
        <f t="shared" si="115"/>
        <v>11648.54448</v>
      </c>
      <c r="K245" s="150">
        <f t="shared" si="116"/>
        <v>970.7120398</v>
      </c>
      <c r="L245" s="151">
        <f t="shared" si="117"/>
        <v>1548.1312</v>
      </c>
    </row>
    <row r="246">
      <c r="A246" s="11"/>
      <c r="B246" s="152" t="s">
        <v>77</v>
      </c>
      <c r="C246" s="147">
        <v>60.22801375280899</v>
      </c>
      <c r="D246" s="136">
        <f t="shared" si="109"/>
        <v>15136.50442</v>
      </c>
      <c r="E246" s="137">
        <f t="shared" si="110"/>
        <v>17406.98008</v>
      </c>
      <c r="F246" s="138">
        <f t="shared" si="111"/>
        <v>19128.53041</v>
      </c>
      <c r="G246" s="148">
        <f t="shared" si="112"/>
        <v>6376.176803</v>
      </c>
      <c r="H246" s="140">
        <f t="shared" si="113"/>
        <v>21584.6553</v>
      </c>
      <c r="I246" s="149">
        <f t="shared" si="114"/>
        <v>3597.44255</v>
      </c>
      <c r="J246" s="142">
        <f t="shared" si="115"/>
        <v>25056.02489</v>
      </c>
      <c r="K246" s="150">
        <f t="shared" si="116"/>
        <v>2088.002074</v>
      </c>
      <c r="L246" s="151">
        <f t="shared" si="117"/>
        <v>3330.030972</v>
      </c>
    </row>
    <row r="247">
      <c r="A247" s="11"/>
      <c r="B247" s="146" t="s">
        <v>121</v>
      </c>
      <c r="C247" s="147">
        <v>80.0</v>
      </c>
      <c r="D247" s="136">
        <f t="shared" si="109"/>
        <v>20105.6</v>
      </c>
      <c r="E247" s="137">
        <f t="shared" si="110"/>
        <v>23121.44</v>
      </c>
      <c r="F247" s="138">
        <f t="shared" si="111"/>
        <v>25408.15042</v>
      </c>
      <c r="G247" s="148">
        <f t="shared" si="112"/>
        <v>8469.383472</v>
      </c>
      <c r="H247" s="140">
        <f t="shared" si="113"/>
        <v>28670.58561</v>
      </c>
      <c r="I247" s="149">
        <f t="shared" si="114"/>
        <v>4778.430934</v>
      </c>
      <c r="J247" s="142">
        <f t="shared" si="115"/>
        <v>33281.55565</v>
      </c>
      <c r="K247" s="150">
        <f t="shared" si="116"/>
        <v>2773.462971</v>
      </c>
      <c r="L247" s="151">
        <f t="shared" si="117"/>
        <v>4423.232</v>
      </c>
    </row>
    <row r="248">
      <c r="A248" s="11"/>
      <c r="B248" s="146" t="s">
        <v>128</v>
      </c>
      <c r="C248" s="147">
        <v>40.0</v>
      </c>
      <c r="D248" s="136">
        <f t="shared" si="109"/>
        <v>10052.8</v>
      </c>
      <c r="E248" s="137">
        <f t="shared" si="110"/>
        <v>11560.72</v>
      </c>
      <c r="F248" s="138">
        <f t="shared" si="111"/>
        <v>12704.07521</v>
      </c>
      <c r="G248" s="148">
        <f t="shared" si="112"/>
        <v>4234.691736</v>
      </c>
      <c r="H248" s="140">
        <f t="shared" si="113"/>
        <v>14335.2928</v>
      </c>
      <c r="I248" s="149">
        <f t="shared" si="114"/>
        <v>2389.215467</v>
      </c>
      <c r="J248" s="142">
        <f t="shared" si="115"/>
        <v>16640.77783</v>
      </c>
      <c r="K248" s="150">
        <f t="shared" si="116"/>
        <v>1386.731485</v>
      </c>
      <c r="L248" s="151">
        <f t="shared" si="117"/>
        <v>2211.616</v>
      </c>
    </row>
    <row r="249">
      <c r="A249" s="11"/>
      <c r="B249" s="152" t="s">
        <v>78</v>
      </c>
      <c r="C249" s="147">
        <v>52.60677573033709</v>
      </c>
      <c r="D249" s="136">
        <f t="shared" si="109"/>
        <v>13221.13488</v>
      </c>
      <c r="E249" s="137">
        <f t="shared" si="110"/>
        <v>15204.30511</v>
      </c>
      <c r="F249" s="138">
        <f t="shared" si="111"/>
        <v>16708.01088</v>
      </c>
      <c r="G249" s="148">
        <f t="shared" si="112"/>
        <v>5569.336961</v>
      </c>
      <c r="H249" s="140">
        <f t="shared" si="113"/>
        <v>18853.33834</v>
      </c>
      <c r="I249" s="149">
        <f t="shared" si="114"/>
        <v>3142.223056</v>
      </c>
      <c r="J249" s="142">
        <f t="shared" si="115"/>
        <v>21885.44168</v>
      </c>
      <c r="K249" s="150">
        <f t="shared" si="116"/>
        <v>1823.786806</v>
      </c>
      <c r="L249" s="151">
        <f t="shared" si="117"/>
        <v>2908.649673</v>
      </c>
    </row>
    <row r="250">
      <c r="A250" s="11"/>
      <c r="B250" s="152" t="s">
        <v>79</v>
      </c>
      <c r="C250" s="147">
        <v>0.0</v>
      </c>
      <c r="D250" s="136">
        <f t="shared" si="109"/>
        <v>0</v>
      </c>
      <c r="E250" s="137">
        <f t="shared" si="110"/>
        <v>0</v>
      </c>
      <c r="F250" s="138">
        <f t="shared" si="111"/>
        <v>0</v>
      </c>
      <c r="G250" s="148">
        <f t="shared" si="112"/>
        <v>0</v>
      </c>
      <c r="H250" s="140">
        <f t="shared" si="113"/>
        <v>0</v>
      </c>
      <c r="I250" s="149">
        <f t="shared" si="114"/>
        <v>0</v>
      </c>
      <c r="J250" s="142">
        <f t="shared" si="115"/>
        <v>0</v>
      </c>
      <c r="K250" s="150">
        <f t="shared" si="116"/>
        <v>0</v>
      </c>
      <c r="L250" s="151">
        <f t="shared" si="117"/>
        <v>0</v>
      </c>
    </row>
    <row r="251">
      <c r="A251" s="11"/>
      <c r="B251" s="146" t="s">
        <v>129</v>
      </c>
      <c r="C251" s="147">
        <v>0.0</v>
      </c>
      <c r="D251" s="136">
        <f t="shared" si="109"/>
        <v>0</v>
      </c>
      <c r="E251" s="137">
        <f t="shared" si="110"/>
        <v>0</v>
      </c>
      <c r="F251" s="138">
        <f t="shared" si="111"/>
        <v>0</v>
      </c>
      <c r="G251" s="148">
        <f t="shared" si="112"/>
        <v>0</v>
      </c>
      <c r="H251" s="140">
        <f t="shared" si="113"/>
        <v>0</v>
      </c>
      <c r="I251" s="149">
        <f t="shared" si="114"/>
        <v>0</v>
      </c>
      <c r="J251" s="142">
        <f t="shared" si="115"/>
        <v>0</v>
      </c>
      <c r="K251" s="150">
        <f t="shared" si="116"/>
        <v>0</v>
      </c>
      <c r="L251" s="151">
        <f t="shared" si="117"/>
        <v>0</v>
      </c>
    </row>
    <row r="252">
      <c r="A252" s="11"/>
      <c r="B252" s="152" t="s">
        <v>99</v>
      </c>
      <c r="C252" s="147">
        <v>32.64317878651686</v>
      </c>
      <c r="D252" s="136">
        <f t="shared" si="109"/>
        <v>8203.883693</v>
      </c>
      <c r="E252" s="137">
        <f t="shared" si="110"/>
        <v>9434.466247</v>
      </c>
      <c r="F252" s="138">
        <f t="shared" si="111"/>
        <v>10367.53496</v>
      </c>
      <c r="G252" s="148">
        <f t="shared" si="112"/>
        <v>3455.844986</v>
      </c>
      <c r="H252" s="140">
        <f t="shared" si="113"/>
        <v>11698.73815</v>
      </c>
      <c r="I252" s="149">
        <f t="shared" si="114"/>
        <v>1949.789691</v>
      </c>
      <c r="J252" s="142">
        <f t="shared" si="115"/>
        <v>13580.19714</v>
      </c>
      <c r="K252" s="150">
        <f t="shared" si="116"/>
        <v>1131.683095</v>
      </c>
      <c r="L252" s="151">
        <f t="shared" si="117"/>
        <v>1804.854412</v>
      </c>
    </row>
    <row r="253">
      <c r="A253" s="11"/>
      <c r="B253" s="152" t="s">
        <v>80</v>
      </c>
      <c r="C253" s="147">
        <v>125.0</v>
      </c>
      <c r="D253" s="136">
        <f t="shared" si="109"/>
        <v>31415</v>
      </c>
      <c r="E253" s="137">
        <f t="shared" si="110"/>
        <v>36127.25</v>
      </c>
      <c r="F253" s="138">
        <f t="shared" si="111"/>
        <v>39700.23503</v>
      </c>
      <c r="G253" s="148">
        <f t="shared" si="112"/>
        <v>13233.41168</v>
      </c>
      <c r="H253" s="140">
        <f t="shared" si="113"/>
        <v>44797.79001</v>
      </c>
      <c r="I253" s="149">
        <f t="shared" si="114"/>
        <v>7466.298335</v>
      </c>
      <c r="J253" s="142">
        <f t="shared" si="115"/>
        <v>52002.4307</v>
      </c>
      <c r="K253" s="150">
        <f t="shared" si="116"/>
        <v>4333.535892</v>
      </c>
      <c r="L253" s="151">
        <f t="shared" si="117"/>
        <v>6911.3</v>
      </c>
    </row>
    <row r="254">
      <c r="A254" s="11"/>
      <c r="B254" s="152" t="s">
        <v>88</v>
      </c>
      <c r="C254" s="147">
        <v>44.0</v>
      </c>
      <c r="D254" s="136">
        <f t="shared" si="109"/>
        <v>11058.08</v>
      </c>
      <c r="E254" s="137">
        <f t="shared" si="110"/>
        <v>12716.792</v>
      </c>
      <c r="F254" s="138">
        <f t="shared" si="111"/>
        <v>13974.48273</v>
      </c>
      <c r="G254" s="148">
        <f t="shared" si="112"/>
        <v>4658.16091</v>
      </c>
      <c r="H254" s="140">
        <f t="shared" si="113"/>
        <v>15768.82208</v>
      </c>
      <c r="I254" s="149">
        <f t="shared" si="114"/>
        <v>2628.137014</v>
      </c>
      <c r="J254" s="142">
        <f t="shared" si="115"/>
        <v>18304.85561</v>
      </c>
      <c r="K254" s="150">
        <f t="shared" si="116"/>
        <v>1525.404634</v>
      </c>
      <c r="L254" s="151">
        <f t="shared" si="117"/>
        <v>2432.7776</v>
      </c>
    </row>
    <row r="255">
      <c r="A255" s="11"/>
      <c r="B255" s="146" t="s">
        <v>83</v>
      </c>
      <c r="C255" s="147">
        <v>124.0</v>
      </c>
      <c r="D255" s="136">
        <f t="shared" si="109"/>
        <v>31163.68</v>
      </c>
      <c r="E255" s="137">
        <f t="shared" si="110"/>
        <v>35838.232</v>
      </c>
      <c r="F255" s="138">
        <f t="shared" si="111"/>
        <v>39382.63314</v>
      </c>
      <c r="G255" s="148">
        <f t="shared" si="112"/>
        <v>13127.54438</v>
      </c>
      <c r="H255" s="140">
        <f t="shared" si="113"/>
        <v>44439.40769</v>
      </c>
      <c r="I255" s="149">
        <f t="shared" si="114"/>
        <v>7406.567948</v>
      </c>
      <c r="J255" s="142">
        <f t="shared" si="115"/>
        <v>51586.41126</v>
      </c>
      <c r="K255" s="150">
        <f t="shared" si="116"/>
        <v>4298.867605</v>
      </c>
      <c r="L255" s="151">
        <f t="shared" si="117"/>
        <v>6856.0096</v>
      </c>
    </row>
    <row r="256">
      <c r="A256" s="11"/>
      <c r="B256" s="146" t="s">
        <v>101</v>
      </c>
      <c r="C256" s="147">
        <v>87.00351370786518</v>
      </c>
      <c r="D256" s="136">
        <f t="shared" si="109"/>
        <v>21865.72307</v>
      </c>
      <c r="E256" s="137">
        <f t="shared" si="110"/>
        <v>25145.58152</v>
      </c>
      <c r="F256" s="138">
        <f t="shared" si="111"/>
        <v>27632.47954</v>
      </c>
      <c r="G256" s="148">
        <f t="shared" si="112"/>
        <v>9210.826513</v>
      </c>
      <c r="H256" s="140">
        <f t="shared" si="113"/>
        <v>31180.5211</v>
      </c>
      <c r="I256" s="149">
        <f t="shared" si="114"/>
        <v>5196.753516</v>
      </c>
      <c r="J256" s="142">
        <f t="shared" si="115"/>
        <v>36195.15354</v>
      </c>
      <c r="K256" s="150">
        <f t="shared" si="116"/>
        <v>3016.262795</v>
      </c>
      <c r="L256" s="151">
        <f t="shared" si="117"/>
        <v>4810.459074</v>
      </c>
    </row>
    <row r="257">
      <c r="A257" s="11"/>
      <c r="B257" s="146" t="s">
        <v>130</v>
      </c>
      <c r="C257" s="147">
        <v>70.0</v>
      </c>
      <c r="D257" s="136">
        <f t="shared" si="109"/>
        <v>17592.4</v>
      </c>
      <c r="E257" s="137">
        <f t="shared" si="110"/>
        <v>20231.26</v>
      </c>
      <c r="F257" s="138">
        <f t="shared" si="111"/>
        <v>22232.13161</v>
      </c>
      <c r="G257" s="148">
        <f t="shared" si="112"/>
        <v>7410.710538</v>
      </c>
      <c r="H257" s="140">
        <f t="shared" si="113"/>
        <v>25086.76241</v>
      </c>
      <c r="I257" s="149">
        <f t="shared" si="114"/>
        <v>4181.127068</v>
      </c>
      <c r="J257" s="142">
        <f t="shared" si="115"/>
        <v>29121.36119</v>
      </c>
      <c r="K257" s="150">
        <f t="shared" si="116"/>
        <v>2426.7801</v>
      </c>
      <c r="L257" s="151">
        <f t="shared" si="117"/>
        <v>3870.328</v>
      </c>
    </row>
    <row r="258">
      <c r="A258" s="156"/>
      <c r="B258" s="156"/>
      <c r="C258" s="156"/>
      <c r="D258" s="156"/>
      <c r="E258" s="156"/>
      <c r="F258" s="157"/>
      <c r="G258" s="156"/>
      <c r="H258" s="156"/>
      <c r="I258" s="156"/>
      <c r="J258" s="156"/>
      <c r="K258" s="158"/>
      <c r="L258" s="156"/>
    </row>
    <row r="259" ht="20.25" customHeight="1">
      <c r="A259" s="133" t="s">
        <v>131</v>
      </c>
      <c r="B259" s="163" t="s">
        <v>71</v>
      </c>
      <c r="C259" s="147">
        <v>90.0</v>
      </c>
      <c r="D259" s="136">
        <f t="shared" ref="D259:D277" si="118">(C259*206)*$M$8</f>
        <v>22618.8</v>
      </c>
      <c r="E259" s="137">
        <f t="shared" ref="E259:E277" si="119">D259*1.15</f>
        <v>26011.62</v>
      </c>
      <c r="F259" s="138">
        <f t="shared" ref="F259:F277" si="120">G259*3</f>
        <v>28584.16922</v>
      </c>
      <c r="G259" s="148">
        <f t="shared" ref="G259:G277" si="121">(E259*$G$6)*0.33</f>
        <v>9528.056406</v>
      </c>
      <c r="H259" s="140">
        <f t="shared" ref="H259:H277" si="122">I259*6</f>
        <v>32254.40881</v>
      </c>
      <c r="I259" s="149">
        <f t="shared" ref="I259:I277" si="123">(E259*$I$6)*0.1666666667</f>
        <v>5375.734801</v>
      </c>
      <c r="J259" s="142">
        <f t="shared" ref="J259:J277" si="124">K259*12</f>
        <v>37441.75011</v>
      </c>
      <c r="K259" s="150">
        <f t="shared" ref="K259:K277" si="125">(E259*$K$6)*0.0833</f>
        <v>3120.145842</v>
      </c>
      <c r="L259" s="151">
        <f t="shared" ref="L259:L277" si="126">D259*$L$6</f>
        <v>4976.136</v>
      </c>
    </row>
    <row r="260">
      <c r="A260" s="11"/>
      <c r="B260" s="152" t="s">
        <v>72</v>
      </c>
      <c r="C260" s="147">
        <v>70.0</v>
      </c>
      <c r="D260" s="136">
        <f t="shared" si="118"/>
        <v>17592.4</v>
      </c>
      <c r="E260" s="137">
        <f t="shared" si="119"/>
        <v>20231.26</v>
      </c>
      <c r="F260" s="138">
        <f t="shared" si="120"/>
        <v>22232.13161</v>
      </c>
      <c r="G260" s="148">
        <f t="shared" si="121"/>
        <v>7410.710538</v>
      </c>
      <c r="H260" s="140">
        <f t="shared" si="122"/>
        <v>25086.76241</v>
      </c>
      <c r="I260" s="149">
        <f t="shared" si="123"/>
        <v>4181.127068</v>
      </c>
      <c r="J260" s="142">
        <f t="shared" si="124"/>
        <v>29121.36119</v>
      </c>
      <c r="K260" s="150">
        <f t="shared" si="125"/>
        <v>2426.7801</v>
      </c>
      <c r="L260" s="151">
        <f t="shared" si="126"/>
        <v>3870.328</v>
      </c>
    </row>
    <row r="261">
      <c r="A261" s="11"/>
      <c r="B261" s="152" t="s">
        <v>73</v>
      </c>
      <c r="C261" s="147">
        <v>75.0</v>
      </c>
      <c r="D261" s="136">
        <f t="shared" si="118"/>
        <v>18849</v>
      </c>
      <c r="E261" s="137">
        <f t="shared" si="119"/>
        <v>21676.35</v>
      </c>
      <c r="F261" s="138">
        <f t="shared" si="120"/>
        <v>23820.14102</v>
      </c>
      <c r="G261" s="148">
        <f t="shared" si="121"/>
        <v>7940.047005</v>
      </c>
      <c r="H261" s="140">
        <f t="shared" si="122"/>
        <v>26878.67401</v>
      </c>
      <c r="I261" s="149">
        <f t="shared" si="123"/>
        <v>4479.779001</v>
      </c>
      <c r="J261" s="142">
        <f t="shared" si="124"/>
        <v>31201.45842</v>
      </c>
      <c r="K261" s="150">
        <f t="shared" si="125"/>
        <v>2600.121535</v>
      </c>
      <c r="L261" s="151">
        <f t="shared" si="126"/>
        <v>4146.78</v>
      </c>
    </row>
    <row r="262">
      <c r="A262" s="11"/>
      <c r="B262" s="152" t="s">
        <v>74</v>
      </c>
      <c r="C262" s="147">
        <v>150.0</v>
      </c>
      <c r="D262" s="136">
        <f t="shared" si="118"/>
        <v>37698</v>
      </c>
      <c r="E262" s="137">
        <f t="shared" si="119"/>
        <v>43352.7</v>
      </c>
      <c r="F262" s="138">
        <f t="shared" si="120"/>
        <v>47640.28203</v>
      </c>
      <c r="G262" s="148">
        <f t="shared" si="121"/>
        <v>15880.09401</v>
      </c>
      <c r="H262" s="140">
        <f t="shared" si="122"/>
        <v>53757.34801</v>
      </c>
      <c r="I262" s="149">
        <f t="shared" si="123"/>
        <v>8959.558002</v>
      </c>
      <c r="J262" s="142">
        <f t="shared" si="124"/>
        <v>62402.91684</v>
      </c>
      <c r="K262" s="150">
        <f t="shared" si="125"/>
        <v>5200.24307</v>
      </c>
      <c r="L262" s="151">
        <f t="shared" si="126"/>
        <v>8293.56</v>
      </c>
    </row>
    <row r="263">
      <c r="A263" s="11"/>
      <c r="B263" s="152" t="s">
        <v>99</v>
      </c>
      <c r="C263" s="147">
        <v>40.0</v>
      </c>
      <c r="D263" s="136">
        <f t="shared" si="118"/>
        <v>10052.8</v>
      </c>
      <c r="E263" s="137">
        <f t="shared" si="119"/>
        <v>11560.72</v>
      </c>
      <c r="F263" s="138">
        <f t="shared" si="120"/>
        <v>12704.07521</v>
      </c>
      <c r="G263" s="148">
        <f t="shared" si="121"/>
        <v>4234.691736</v>
      </c>
      <c r="H263" s="140">
        <f t="shared" si="122"/>
        <v>14335.2928</v>
      </c>
      <c r="I263" s="149">
        <f t="shared" si="123"/>
        <v>2389.215467</v>
      </c>
      <c r="J263" s="142">
        <f t="shared" si="124"/>
        <v>16640.77783</v>
      </c>
      <c r="K263" s="150">
        <f t="shared" si="125"/>
        <v>1386.731485</v>
      </c>
      <c r="L263" s="151">
        <f t="shared" si="126"/>
        <v>2211.616</v>
      </c>
    </row>
    <row r="264">
      <c r="A264" s="11"/>
      <c r="B264" s="152" t="s">
        <v>75</v>
      </c>
      <c r="C264" s="147">
        <v>70.0</v>
      </c>
      <c r="D264" s="136">
        <f t="shared" si="118"/>
        <v>17592.4</v>
      </c>
      <c r="E264" s="137">
        <f t="shared" si="119"/>
        <v>20231.26</v>
      </c>
      <c r="F264" s="138">
        <f t="shared" si="120"/>
        <v>22232.13161</v>
      </c>
      <c r="G264" s="148">
        <f t="shared" si="121"/>
        <v>7410.710538</v>
      </c>
      <c r="H264" s="140">
        <f t="shared" si="122"/>
        <v>25086.76241</v>
      </c>
      <c r="I264" s="149">
        <f t="shared" si="123"/>
        <v>4181.127068</v>
      </c>
      <c r="J264" s="142">
        <f t="shared" si="124"/>
        <v>29121.36119</v>
      </c>
      <c r="K264" s="150">
        <f t="shared" si="125"/>
        <v>2426.7801</v>
      </c>
      <c r="L264" s="151">
        <f t="shared" si="126"/>
        <v>3870.328</v>
      </c>
    </row>
    <row r="265">
      <c r="A265" s="11"/>
      <c r="B265" s="152" t="s">
        <v>64</v>
      </c>
      <c r="C265" s="147">
        <v>58.879122067415736</v>
      </c>
      <c r="D265" s="136">
        <f t="shared" si="118"/>
        <v>14797.50096</v>
      </c>
      <c r="E265" s="137">
        <f t="shared" si="119"/>
        <v>17017.1261</v>
      </c>
      <c r="F265" s="138">
        <f t="shared" si="120"/>
        <v>18700.11987</v>
      </c>
      <c r="G265" s="148">
        <f t="shared" si="121"/>
        <v>6233.373291</v>
      </c>
      <c r="H265" s="140">
        <f t="shared" si="122"/>
        <v>21101.23637</v>
      </c>
      <c r="I265" s="149">
        <f t="shared" si="123"/>
        <v>3516.872728</v>
      </c>
      <c r="J265" s="142">
        <f t="shared" si="124"/>
        <v>24494.85972</v>
      </c>
      <c r="K265" s="150">
        <f t="shared" si="125"/>
        <v>2041.23831</v>
      </c>
      <c r="L265" s="151">
        <f t="shared" si="126"/>
        <v>3255.450211</v>
      </c>
    </row>
    <row r="266">
      <c r="A266" s="11"/>
      <c r="B266" s="152" t="s">
        <v>65</v>
      </c>
      <c r="C266" s="147">
        <v>58.879122067415736</v>
      </c>
      <c r="D266" s="136">
        <f t="shared" si="118"/>
        <v>14797.50096</v>
      </c>
      <c r="E266" s="137">
        <f t="shared" si="119"/>
        <v>17017.1261</v>
      </c>
      <c r="F266" s="138">
        <f t="shared" si="120"/>
        <v>18700.11987</v>
      </c>
      <c r="G266" s="148">
        <f t="shared" si="121"/>
        <v>6233.373291</v>
      </c>
      <c r="H266" s="140">
        <f t="shared" si="122"/>
        <v>21101.23637</v>
      </c>
      <c r="I266" s="149">
        <f t="shared" si="123"/>
        <v>3516.872728</v>
      </c>
      <c r="J266" s="142">
        <f t="shared" si="124"/>
        <v>24494.85972</v>
      </c>
      <c r="K266" s="150">
        <f t="shared" si="125"/>
        <v>2041.23831</v>
      </c>
      <c r="L266" s="151">
        <f t="shared" si="126"/>
        <v>3255.450211</v>
      </c>
    </row>
    <row r="267">
      <c r="A267" s="11"/>
      <c r="B267" s="152" t="s">
        <v>67</v>
      </c>
      <c r="C267" s="147">
        <v>80.0</v>
      </c>
      <c r="D267" s="136">
        <f t="shared" si="118"/>
        <v>20105.6</v>
      </c>
      <c r="E267" s="137">
        <f t="shared" si="119"/>
        <v>23121.44</v>
      </c>
      <c r="F267" s="138">
        <f t="shared" si="120"/>
        <v>25408.15042</v>
      </c>
      <c r="G267" s="148">
        <f t="shared" si="121"/>
        <v>8469.383472</v>
      </c>
      <c r="H267" s="140">
        <f t="shared" si="122"/>
        <v>28670.58561</v>
      </c>
      <c r="I267" s="149">
        <f t="shared" si="123"/>
        <v>4778.430934</v>
      </c>
      <c r="J267" s="142">
        <f t="shared" si="124"/>
        <v>33281.55565</v>
      </c>
      <c r="K267" s="150">
        <f t="shared" si="125"/>
        <v>2773.462971</v>
      </c>
      <c r="L267" s="151">
        <f t="shared" si="126"/>
        <v>4423.232</v>
      </c>
    </row>
    <row r="268">
      <c r="A268" s="11"/>
      <c r="B268" s="152" t="s">
        <v>68</v>
      </c>
      <c r="C268" s="147">
        <v>28.0</v>
      </c>
      <c r="D268" s="136">
        <f t="shared" si="118"/>
        <v>7036.96</v>
      </c>
      <c r="E268" s="137">
        <f t="shared" si="119"/>
        <v>8092.504</v>
      </c>
      <c r="F268" s="138">
        <f t="shared" si="120"/>
        <v>8892.852646</v>
      </c>
      <c r="G268" s="148">
        <f t="shared" si="121"/>
        <v>2964.284215</v>
      </c>
      <c r="H268" s="140">
        <f t="shared" si="122"/>
        <v>10034.70496</v>
      </c>
      <c r="I268" s="149">
        <f t="shared" si="123"/>
        <v>1672.450827</v>
      </c>
      <c r="J268" s="142">
        <f t="shared" si="124"/>
        <v>11648.54448</v>
      </c>
      <c r="K268" s="150">
        <f t="shared" si="125"/>
        <v>970.7120398</v>
      </c>
      <c r="L268" s="151">
        <f t="shared" si="126"/>
        <v>1548.1312</v>
      </c>
    </row>
    <row r="269">
      <c r="A269" s="11"/>
      <c r="B269" s="152" t="s">
        <v>69</v>
      </c>
      <c r="C269" s="147">
        <v>0.0</v>
      </c>
      <c r="D269" s="136">
        <f t="shared" si="118"/>
        <v>0</v>
      </c>
      <c r="E269" s="137">
        <f t="shared" si="119"/>
        <v>0</v>
      </c>
      <c r="F269" s="138">
        <f t="shared" si="120"/>
        <v>0</v>
      </c>
      <c r="G269" s="148">
        <f t="shared" si="121"/>
        <v>0</v>
      </c>
      <c r="H269" s="140">
        <f t="shared" si="122"/>
        <v>0</v>
      </c>
      <c r="I269" s="149">
        <f t="shared" si="123"/>
        <v>0</v>
      </c>
      <c r="J269" s="142">
        <f t="shared" si="124"/>
        <v>0</v>
      </c>
      <c r="K269" s="150">
        <f t="shared" si="125"/>
        <v>0</v>
      </c>
      <c r="L269" s="151">
        <f t="shared" si="126"/>
        <v>0</v>
      </c>
    </row>
    <row r="270">
      <c r="A270" s="11"/>
      <c r="B270" s="152" t="s">
        <v>77</v>
      </c>
      <c r="C270" s="147">
        <v>65.52241361797753</v>
      </c>
      <c r="D270" s="136">
        <f t="shared" si="118"/>
        <v>16467.09299</v>
      </c>
      <c r="E270" s="137">
        <f t="shared" si="119"/>
        <v>18937.15694</v>
      </c>
      <c r="F270" s="138">
        <f t="shared" si="120"/>
        <v>20810.04176</v>
      </c>
      <c r="G270" s="148">
        <f t="shared" si="121"/>
        <v>6936.680587</v>
      </c>
      <c r="H270" s="140">
        <f t="shared" si="122"/>
        <v>23482.07461</v>
      </c>
      <c r="I270" s="149">
        <f t="shared" si="123"/>
        <v>3913.679102</v>
      </c>
      <c r="J270" s="142">
        <f t="shared" si="124"/>
        <v>27258.59819</v>
      </c>
      <c r="K270" s="150">
        <f t="shared" si="125"/>
        <v>2271.549849</v>
      </c>
      <c r="L270" s="151">
        <f t="shared" si="126"/>
        <v>3622.760458</v>
      </c>
    </row>
    <row r="271">
      <c r="A271" s="11"/>
      <c r="B271" s="146" t="s">
        <v>121</v>
      </c>
      <c r="C271" s="147">
        <v>85.0</v>
      </c>
      <c r="D271" s="136">
        <f t="shared" si="118"/>
        <v>21362.2</v>
      </c>
      <c r="E271" s="137">
        <f t="shared" si="119"/>
        <v>24566.53</v>
      </c>
      <c r="F271" s="138">
        <f t="shared" si="120"/>
        <v>26996.15982</v>
      </c>
      <c r="G271" s="148">
        <f t="shared" si="121"/>
        <v>8998.719939</v>
      </c>
      <c r="H271" s="140">
        <f t="shared" si="122"/>
        <v>30462.49721</v>
      </c>
      <c r="I271" s="149">
        <f t="shared" si="123"/>
        <v>5077.082868</v>
      </c>
      <c r="J271" s="142">
        <f t="shared" si="124"/>
        <v>35361.65288</v>
      </c>
      <c r="K271" s="150">
        <f t="shared" si="125"/>
        <v>2946.804407</v>
      </c>
      <c r="L271" s="151">
        <f t="shared" si="126"/>
        <v>4699.684</v>
      </c>
    </row>
    <row r="272">
      <c r="A272" s="11"/>
      <c r="B272" s="146" t="s">
        <v>87</v>
      </c>
      <c r="C272" s="147">
        <v>42.0</v>
      </c>
      <c r="D272" s="136">
        <f t="shared" si="118"/>
        <v>10555.44</v>
      </c>
      <c r="E272" s="137">
        <f t="shared" si="119"/>
        <v>12138.756</v>
      </c>
      <c r="F272" s="138">
        <f t="shared" si="120"/>
        <v>13339.27897</v>
      </c>
      <c r="G272" s="148">
        <f t="shared" si="121"/>
        <v>4446.426323</v>
      </c>
      <c r="H272" s="140">
        <f t="shared" si="122"/>
        <v>15052.05744</v>
      </c>
      <c r="I272" s="149">
        <f t="shared" si="123"/>
        <v>2508.676241</v>
      </c>
      <c r="J272" s="142">
        <f t="shared" si="124"/>
        <v>17472.81672</v>
      </c>
      <c r="K272" s="150">
        <f t="shared" si="125"/>
        <v>1456.06806</v>
      </c>
      <c r="L272" s="151">
        <f t="shared" si="126"/>
        <v>2322.1968</v>
      </c>
    </row>
    <row r="273">
      <c r="A273" s="11"/>
      <c r="B273" s="146" t="s">
        <v>102</v>
      </c>
      <c r="C273" s="147">
        <v>76.34726939325844</v>
      </c>
      <c r="D273" s="136">
        <f t="shared" si="118"/>
        <v>19187.59574</v>
      </c>
      <c r="E273" s="137">
        <f t="shared" si="119"/>
        <v>22065.73511</v>
      </c>
      <c r="F273" s="138">
        <f t="shared" si="120"/>
        <v>24248.03631</v>
      </c>
      <c r="G273" s="148">
        <f t="shared" si="121"/>
        <v>8082.678769</v>
      </c>
      <c r="H273" s="140">
        <f t="shared" si="122"/>
        <v>27361.51154</v>
      </c>
      <c r="I273" s="149">
        <f t="shared" si="123"/>
        <v>4560.251923</v>
      </c>
      <c r="J273" s="142">
        <f t="shared" si="124"/>
        <v>31761.94869</v>
      </c>
      <c r="K273" s="150">
        <f t="shared" si="125"/>
        <v>2646.829057</v>
      </c>
      <c r="L273" s="151">
        <f t="shared" si="126"/>
        <v>4221.271064</v>
      </c>
    </row>
    <row r="274">
      <c r="A274" s="11"/>
      <c r="B274" s="152" t="s">
        <v>79</v>
      </c>
      <c r="C274" s="147">
        <v>131.46067415730337</v>
      </c>
      <c r="D274" s="136">
        <f t="shared" si="118"/>
        <v>33038.69663</v>
      </c>
      <c r="E274" s="137">
        <f t="shared" si="119"/>
        <v>37994.50112</v>
      </c>
      <c r="F274" s="138">
        <f t="shared" si="120"/>
        <v>41752.15728</v>
      </c>
      <c r="G274" s="148">
        <f t="shared" si="121"/>
        <v>13917.38576</v>
      </c>
      <c r="H274" s="140">
        <f t="shared" si="122"/>
        <v>47113.1814</v>
      </c>
      <c r="I274" s="149">
        <f t="shared" si="123"/>
        <v>7852.1969</v>
      </c>
      <c r="J274" s="142">
        <f t="shared" si="124"/>
        <v>54690.19679</v>
      </c>
      <c r="K274" s="150">
        <f t="shared" si="125"/>
        <v>4557.516399</v>
      </c>
      <c r="L274" s="151">
        <f t="shared" si="126"/>
        <v>7268.513258</v>
      </c>
    </row>
    <row r="275">
      <c r="A275" s="11"/>
      <c r="B275" s="146" t="s">
        <v>129</v>
      </c>
      <c r="C275" s="147">
        <v>184.04494382022472</v>
      </c>
      <c r="D275" s="136">
        <f t="shared" si="118"/>
        <v>46254.17528</v>
      </c>
      <c r="E275" s="137">
        <f t="shared" si="119"/>
        <v>53192.30157</v>
      </c>
      <c r="F275" s="138">
        <f t="shared" si="120"/>
        <v>58453.0202</v>
      </c>
      <c r="G275" s="148">
        <f t="shared" si="121"/>
        <v>19484.34007</v>
      </c>
      <c r="H275" s="140">
        <f t="shared" si="122"/>
        <v>65958.45396</v>
      </c>
      <c r="I275" s="149">
        <f t="shared" si="123"/>
        <v>10993.07566</v>
      </c>
      <c r="J275" s="142">
        <f t="shared" si="124"/>
        <v>76566.2755</v>
      </c>
      <c r="K275" s="150">
        <f t="shared" si="125"/>
        <v>6380.522958</v>
      </c>
      <c r="L275" s="151">
        <f t="shared" si="126"/>
        <v>10175.91856</v>
      </c>
    </row>
    <row r="276">
      <c r="A276" s="11"/>
      <c r="B276" s="152" t="s">
        <v>80</v>
      </c>
      <c r="C276" s="147">
        <v>135.0</v>
      </c>
      <c r="D276" s="136">
        <f t="shared" si="118"/>
        <v>33928.2</v>
      </c>
      <c r="E276" s="137">
        <f t="shared" si="119"/>
        <v>39017.43</v>
      </c>
      <c r="F276" s="138">
        <f t="shared" si="120"/>
        <v>42876.25383</v>
      </c>
      <c r="G276" s="148">
        <f t="shared" si="121"/>
        <v>14292.08461</v>
      </c>
      <c r="H276" s="140">
        <f t="shared" si="122"/>
        <v>48381.61321</v>
      </c>
      <c r="I276" s="149">
        <f t="shared" si="123"/>
        <v>8063.602202</v>
      </c>
      <c r="J276" s="142">
        <f t="shared" si="124"/>
        <v>56162.62516</v>
      </c>
      <c r="K276" s="150">
        <f t="shared" si="125"/>
        <v>4680.218763</v>
      </c>
      <c r="L276" s="151">
        <f t="shared" si="126"/>
        <v>7464.204</v>
      </c>
    </row>
    <row r="277">
      <c r="A277" s="11"/>
      <c r="B277" s="146" t="s">
        <v>88</v>
      </c>
      <c r="C277" s="147">
        <v>48.0</v>
      </c>
      <c r="D277" s="136">
        <f t="shared" si="118"/>
        <v>12063.36</v>
      </c>
      <c r="E277" s="137">
        <f t="shared" si="119"/>
        <v>13872.864</v>
      </c>
      <c r="F277" s="138">
        <f t="shared" si="120"/>
        <v>15244.89025</v>
      </c>
      <c r="G277" s="148">
        <f t="shared" si="121"/>
        <v>5081.630083</v>
      </c>
      <c r="H277" s="140">
        <f t="shared" si="122"/>
        <v>17202.35136</v>
      </c>
      <c r="I277" s="149">
        <f t="shared" si="123"/>
        <v>2867.058561</v>
      </c>
      <c r="J277" s="142">
        <f t="shared" si="124"/>
        <v>19968.93339</v>
      </c>
      <c r="K277" s="150">
        <f t="shared" si="125"/>
        <v>1664.077783</v>
      </c>
      <c r="L277" s="151">
        <f t="shared" si="126"/>
        <v>2653.9392</v>
      </c>
    </row>
    <row r="278">
      <c r="A278" s="153"/>
      <c r="B278" s="153"/>
      <c r="C278" s="153"/>
      <c r="D278" s="153"/>
      <c r="E278" s="153"/>
      <c r="F278" s="154"/>
      <c r="G278" s="153"/>
      <c r="H278" s="153"/>
      <c r="I278" s="153"/>
      <c r="J278" s="153"/>
      <c r="K278" s="155"/>
      <c r="L278" s="153"/>
    </row>
    <row r="279">
      <c r="A279" s="153"/>
      <c r="B279" s="153"/>
      <c r="C279" s="153"/>
      <c r="D279" s="153"/>
      <c r="E279" s="153"/>
      <c r="F279" s="154"/>
      <c r="G279" s="153"/>
      <c r="H279" s="153"/>
      <c r="I279" s="153"/>
      <c r="J279" s="153"/>
      <c r="K279" s="155"/>
      <c r="L279" s="153"/>
    </row>
    <row r="280" ht="24.0" customHeight="1">
      <c r="A280" s="133" t="s">
        <v>132</v>
      </c>
      <c r="B280" s="163" t="s">
        <v>71</v>
      </c>
      <c r="C280" s="147">
        <v>90.0</v>
      </c>
      <c r="D280" s="136">
        <f>(C280*206)*$M$8</f>
        <v>22618.8</v>
      </c>
      <c r="E280" s="137">
        <f>D280*1.15</f>
        <v>26011.62</v>
      </c>
      <c r="F280" s="138">
        <f>G280*3</f>
        <v>28584.16922</v>
      </c>
      <c r="G280" s="148">
        <f>(E280*$G$6)*0.33</f>
        <v>9528.056406</v>
      </c>
      <c r="H280" s="140">
        <f>I280*6</f>
        <v>32254.40881</v>
      </c>
      <c r="I280" s="149">
        <f>(E280*$I$6)*0.1666666667</f>
        <v>5375.734801</v>
      </c>
      <c r="J280" s="142">
        <f>K280*12</f>
        <v>37441.75011</v>
      </c>
      <c r="K280" s="150">
        <f>(E280*$K$6)*0.0833</f>
        <v>3120.145842</v>
      </c>
      <c r="L280" s="151">
        <f>D280*$L$6</f>
        <v>4976.136</v>
      </c>
    </row>
    <row r="281">
      <c r="A281" s="153"/>
      <c r="B281" s="153"/>
      <c r="C281" s="153"/>
      <c r="D281" s="171"/>
      <c r="E281" s="153"/>
      <c r="F281" s="154"/>
      <c r="G281" s="153"/>
      <c r="H281" s="153"/>
      <c r="I281" s="153"/>
      <c r="J281" s="153"/>
      <c r="K281" s="155"/>
      <c r="L281" s="153"/>
    </row>
    <row r="282">
      <c r="A282" s="153"/>
      <c r="B282" s="153"/>
      <c r="C282" s="153"/>
      <c r="D282" s="171"/>
      <c r="E282" s="153"/>
      <c r="F282" s="154"/>
      <c r="G282" s="153"/>
      <c r="H282" s="153"/>
      <c r="I282" s="153"/>
      <c r="J282" s="153"/>
      <c r="K282" s="155"/>
      <c r="L282" s="153"/>
      <c r="M282" s="172">
        <v>1.26</v>
      </c>
    </row>
    <row r="283" ht="19.5" customHeight="1">
      <c r="A283" s="133" t="s">
        <v>133</v>
      </c>
      <c r="B283" s="146" t="s">
        <v>134</v>
      </c>
      <c r="C283" s="173">
        <v>155.0</v>
      </c>
      <c r="D283" s="174">
        <f t="shared" ref="D283:D287" si="127">(C283*206)*$M$282</f>
        <v>40231.8</v>
      </c>
      <c r="E283" s="137">
        <f t="shared" ref="E283:E299" si="128">D283*1.15</f>
        <v>46266.57</v>
      </c>
      <c r="F283" s="138">
        <f t="shared" ref="F283:F299" si="129">G283*3</f>
        <v>50842.33377</v>
      </c>
      <c r="G283" s="148">
        <f t="shared" ref="G283:G299" si="130">(E283*$G$6)*0.33</f>
        <v>16947.44459</v>
      </c>
      <c r="H283" s="140">
        <f t="shared" ref="H283:H299" si="131">I283*6</f>
        <v>57370.54681</v>
      </c>
      <c r="I283" s="149">
        <f t="shared" ref="I283:I299" si="132">(E283*$I$6)*0.1666666667</f>
        <v>9561.757802</v>
      </c>
      <c r="J283" s="142">
        <f t="shared" ref="J283:J299" si="133">K283*12</f>
        <v>66597.21126</v>
      </c>
      <c r="K283" s="150">
        <f t="shared" ref="K283:K299" si="134">(E283*$K$6)*0.0833</f>
        <v>5549.767605</v>
      </c>
      <c r="L283" s="151">
        <f t="shared" ref="L283:L299" si="135">D283*$L$6</f>
        <v>8850.996</v>
      </c>
    </row>
    <row r="284">
      <c r="A284" s="175"/>
      <c r="B284" s="146" t="s">
        <v>61</v>
      </c>
      <c r="C284" s="173">
        <v>75.0</v>
      </c>
      <c r="D284" s="174">
        <f t="shared" si="127"/>
        <v>19467</v>
      </c>
      <c r="E284" s="137">
        <f t="shared" si="128"/>
        <v>22387.05</v>
      </c>
      <c r="F284" s="138">
        <f t="shared" si="129"/>
        <v>24601.12925</v>
      </c>
      <c r="G284" s="148">
        <f t="shared" si="130"/>
        <v>8200.376415</v>
      </c>
      <c r="H284" s="140">
        <f t="shared" si="131"/>
        <v>27759.94201</v>
      </c>
      <c r="I284" s="149">
        <f t="shared" si="132"/>
        <v>4626.657001</v>
      </c>
      <c r="J284" s="142">
        <f t="shared" si="133"/>
        <v>32224.45706</v>
      </c>
      <c r="K284" s="150">
        <f t="shared" si="134"/>
        <v>2685.371422</v>
      </c>
      <c r="L284" s="151">
        <f t="shared" si="135"/>
        <v>4282.74</v>
      </c>
    </row>
    <row r="285">
      <c r="A285" s="176"/>
      <c r="B285" s="152" t="s">
        <v>73</v>
      </c>
      <c r="C285" s="173">
        <v>90.0</v>
      </c>
      <c r="D285" s="174">
        <f t="shared" si="127"/>
        <v>23360.4</v>
      </c>
      <c r="E285" s="137">
        <f t="shared" si="128"/>
        <v>26864.46</v>
      </c>
      <c r="F285" s="138">
        <f t="shared" si="129"/>
        <v>29521.35509</v>
      </c>
      <c r="G285" s="148">
        <f t="shared" si="130"/>
        <v>9840.451698</v>
      </c>
      <c r="H285" s="140">
        <f t="shared" si="131"/>
        <v>33311.93041</v>
      </c>
      <c r="I285" s="149">
        <f t="shared" si="132"/>
        <v>5551.988401</v>
      </c>
      <c r="J285" s="142">
        <f t="shared" si="133"/>
        <v>38669.34847</v>
      </c>
      <c r="K285" s="150">
        <f t="shared" si="134"/>
        <v>3222.445706</v>
      </c>
      <c r="L285" s="151">
        <f t="shared" si="135"/>
        <v>5139.288</v>
      </c>
    </row>
    <row r="286">
      <c r="A286" s="176"/>
      <c r="B286" s="152" t="s">
        <v>74</v>
      </c>
      <c r="C286" s="173">
        <v>150.0</v>
      </c>
      <c r="D286" s="174">
        <f t="shared" si="127"/>
        <v>38934</v>
      </c>
      <c r="E286" s="137">
        <f t="shared" si="128"/>
        <v>44774.1</v>
      </c>
      <c r="F286" s="138">
        <f t="shared" si="129"/>
        <v>49202.25849</v>
      </c>
      <c r="G286" s="148">
        <f t="shared" si="130"/>
        <v>16400.75283</v>
      </c>
      <c r="H286" s="140">
        <f t="shared" si="131"/>
        <v>55519.88401</v>
      </c>
      <c r="I286" s="149">
        <f t="shared" si="132"/>
        <v>9253.314002</v>
      </c>
      <c r="J286" s="142">
        <f t="shared" si="133"/>
        <v>64448.91412</v>
      </c>
      <c r="K286" s="150">
        <f t="shared" si="134"/>
        <v>5370.742843</v>
      </c>
      <c r="L286" s="151">
        <f t="shared" si="135"/>
        <v>8565.48</v>
      </c>
    </row>
    <row r="287">
      <c r="A287" s="176"/>
      <c r="B287" s="152" t="s">
        <v>99</v>
      </c>
      <c r="C287" s="173">
        <v>45.997206471910125</v>
      </c>
      <c r="D287" s="174">
        <f t="shared" si="127"/>
        <v>11939.03491</v>
      </c>
      <c r="E287" s="137">
        <f t="shared" si="128"/>
        <v>13729.89015</v>
      </c>
      <c r="F287" s="138">
        <f t="shared" si="129"/>
        <v>15087.77628</v>
      </c>
      <c r="G287" s="148">
        <f t="shared" si="130"/>
        <v>5029.258761</v>
      </c>
      <c r="H287" s="140">
        <f t="shared" si="131"/>
        <v>17025.06379</v>
      </c>
      <c r="I287" s="149">
        <f t="shared" si="132"/>
        <v>2837.510631</v>
      </c>
      <c r="J287" s="142">
        <f t="shared" si="133"/>
        <v>19763.1334</v>
      </c>
      <c r="K287" s="150">
        <f t="shared" si="134"/>
        <v>1646.927783</v>
      </c>
      <c r="L287" s="151">
        <f t="shared" si="135"/>
        <v>2626.587681</v>
      </c>
    </row>
    <row r="288">
      <c r="A288" s="176"/>
      <c r="B288" s="146" t="s">
        <v>75</v>
      </c>
      <c r="C288" s="173">
        <v>120.0</v>
      </c>
      <c r="D288" s="174">
        <v>21000.0</v>
      </c>
      <c r="E288" s="137">
        <f t="shared" si="128"/>
        <v>24150</v>
      </c>
      <c r="F288" s="138">
        <f t="shared" si="129"/>
        <v>26538.435</v>
      </c>
      <c r="G288" s="148">
        <f t="shared" si="130"/>
        <v>8846.145</v>
      </c>
      <c r="H288" s="140">
        <f t="shared" si="131"/>
        <v>29946.00001</v>
      </c>
      <c r="I288" s="149">
        <f t="shared" si="132"/>
        <v>4991.000001</v>
      </c>
      <c r="J288" s="142">
        <f t="shared" si="133"/>
        <v>34762.0896</v>
      </c>
      <c r="K288" s="150">
        <f t="shared" si="134"/>
        <v>2896.8408</v>
      </c>
      <c r="L288" s="151">
        <f t="shared" si="135"/>
        <v>4620</v>
      </c>
    </row>
    <row r="289">
      <c r="A289" s="176"/>
      <c r="B289" s="152" t="s">
        <v>64</v>
      </c>
      <c r="C289" s="173">
        <v>62.79090795505619</v>
      </c>
      <c r="D289" s="174">
        <f t="shared" ref="D289:D299" si="136">(C289*206)*$M$282</f>
        <v>16298.00807</v>
      </c>
      <c r="E289" s="137">
        <f t="shared" si="128"/>
        <v>18742.70928</v>
      </c>
      <c r="F289" s="138">
        <f t="shared" si="129"/>
        <v>20596.36323</v>
      </c>
      <c r="G289" s="148">
        <f t="shared" si="130"/>
        <v>6865.454409</v>
      </c>
      <c r="H289" s="140">
        <f t="shared" si="131"/>
        <v>23240.95951</v>
      </c>
      <c r="I289" s="149">
        <f t="shared" si="132"/>
        <v>3873.493252</v>
      </c>
      <c r="J289" s="142">
        <f t="shared" si="133"/>
        <v>26978.70556</v>
      </c>
      <c r="K289" s="150">
        <f t="shared" si="134"/>
        <v>2248.225463</v>
      </c>
      <c r="L289" s="151">
        <f t="shared" si="135"/>
        <v>3585.561775</v>
      </c>
    </row>
    <row r="290">
      <c r="A290" s="176"/>
      <c r="B290" s="152" t="s">
        <v>65</v>
      </c>
      <c r="C290" s="173">
        <v>62.79090795505619</v>
      </c>
      <c r="D290" s="174">
        <f t="shared" si="136"/>
        <v>16298.00807</v>
      </c>
      <c r="E290" s="137">
        <f t="shared" si="128"/>
        <v>18742.70928</v>
      </c>
      <c r="F290" s="138">
        <f t="shared" si="129"/>
        <v>20596.36323</v>
      </c>
      <c r="G290" s="148">
        <f t="shared" si="130"/>
        <v>6865.454409</v>
      </c>
      <c r="H290" s="140">
        <f t="shared" si="131"/>
        <v>23240.95951</v>
      </c>
      <c r="I290" s="149">
        <f t="shared" si="132"/>
        <v>3873.493252</v>
      </c>
      <c r="J290" s="142">
        <f t="shared" si="133"/>
        <v>26978.70556</v>
      </c>
      <c r="K290" s="150">
        <f t="shared" si="134"/>
        <v>2248.225463</v>
      </c>
      <c r="L290" s="151">
        <f t="shared" si="135"/>
        <v>3585.561775</v>
      </c>
    </row>
    <row r="291">
      <c r="A291" s="176"/>
      <c r="B291" s="146" t="s">
        <v>88</v>
      </c>
      <c r="C291" s="173">
        <v>76.0</v>
      </c>
      <c r="D291" s="174">
        <f t="shared" si="136"/>
        <v>19726.56</v>
      </c>
      <c r="E291" s="137">
        <f t="shared" si="128"/>
        <v>22685.544</v>
      </c>
      <c r="F291" s="138">
        <f t="shared" si="129"/>
        <v>24929.1443</v>
      </c>
      <c r="G291" s="148">
        <f t="shared" si="130"/>
        <v>8309.714767</v>
      </c>
      <c r="H291" s="140">
        <f t="shared" si="131"/>
        <v>28130.07457</v>
      </c>
      <c r="I291" s="149">
        <f t="shared" si="132"/>
        <v>4688.345761</v>
      </c>
      <c r="J291" s="142">
        <f t="shared" si="133"/>
        <v>32654.11649</v>
      </c>
      <c r="K291" s="150">
        <f t="shared" si="134"/>
        <v>2721.176374</v>
      </c>
      <c r="L291" s="151">
        <f t="shared" si="135"/>
        <v>4339.8432</v>
      </c>
    </row>
    <row r="292">
      <c r="A292" s="176"/>
      <c r="B292" s="152" t="s">
        <v>67</v>
      </c>
      <c r="C292" s="173">
        <v>75.0</v>
      </c>
      <c r="D292" s="174">
        <f t="shared" si="136"/>
        <v>19467</v>
      </c>
      <c r="E292" s="137">
        <f t="shared" si="128"/>
        <v>22387.05</v>
      </c>
      <c r="F292" s="138">
        <f t="shared" si="129"/>
        <v>24601.12925</v>
      </c>
      <c r="G292" s="148">
        <f t="shared" si="130"/>
        <v>8200.376415</v>
      </c>
      <c r="H292" s="140">
        <f t="shared" si="131"/>
        <v>27759.94201</v>
      </c>
      <c r="I292" s="149">
        <f t="shared" si="132"/>
        <v>4626.657001</v>
      </c>
      <c r="J292" s="142">
        <f t="shared" si="133"/>
        <v>32224.45706</v>
      </c>
      <c r="K292" s="150">
        <f t="shared" si="134"/>
        <v>2685.371422</v>
      </c>
      <c r="L292" s="151">
        <f t="shared" si="135"/>
        <v>4282.74</v>
      </c>
    </row>
    <row r="293">
      <c r="A293" s="176"/>
      <c r="B293" s="152" t="s">
        <v>68</v>
      </c>
      <c r="C293" s="173">
        <v>31.0</v>
      </c>
      <c r="D293" s="174">
        <f t="shared" si="136"/>
        <v>8046.36</v>
      </c>
      <c r="E293" s="137">
        <f t="shared" si="128"/>
        <v>9253.314</v>
      </c>
      <c r="F293" s="138">
        <f t="shared" si="129"/>
        <v>10168.46675</v>
      </c>
      <c r="G293" s="148">
        <f t="shared" si="130"/>
        <v>3389.488918</v>
      </c>
      <c r="H293" s="140">
        <f t="shared" si="131"/>
        <v>11474.10936</v>
      </c>
      <c r="I293" s="149">
        <f t="shared" si="132"/>
        <v>1912.35156</v>
      </c>
      <c r="J293" s="142">
        <f t="shared" si="133"/>
        <v>13319.44225</v>
      </c>
      <c r="K293" s="150">
        <f t="shared" si="134"/>
        <v>1109.953521</v>
      </c>
      <c r="L293" s="151">
        <f t="shared" si="135"/>
        <v>1770.1992</v>
      </c>
    </row>
    <row r="294">
      <c r="A294" s="176"/>
      <c r="B294" s="152" t="s">
        <v>83</v>
      </c>
      <c r="C294" s="173">
        <v>262.02220988764054</v>
      </c>
      <c r="D294" s="174">
        <f t="shared" si="136"/>
        <v>68010.4848</v>
      </c>
      <c r="E294" s="137">
        <f t="shared" si="128"/>
        <v>78212.05752</v>
      </c>
      <c r="F294" s="138">
        <f t="shared" si="129"/>
        <v>85947.23001</v>
      </c>
      <c r="G294" s="148">
        <f t="shared" si="130"/>
        <v>28649.07667</v>
      </c>
      <c r="H294" s="140">
        <f t="shared" si="131"/>
        <v>96982.95134</v>
      </c>
      <c r="I294" s="149">
        <f t="shared" si="132"/>
        <v>16163.82522</v>
      </c>
      <c r="J294" s="142">
        <f t="shared" si="133"/>
        <v>112580.3127</v>
      </c>
      <c r="K294" s="150">
        <f t="shared" si="134"/>
        <v>9381.692723</v>
      </c>
      <c r="L294" s="151">
        <f t="shared" si="135"/>
        <v>14962.30666</v>
      </c>
    </row>
    <row r="295">
      <c r="A295" s="176"/>
      <c r="B295" s="146" t="s">
        <v>80</v>
      </c>
      <c r="C295" s="173">
        <v>150.0</v>
      </c>
      <c r="D295" s="174">
        <f t="shared" si="136"/>
        <v>38934</v>
      </c>
      <c r="E295" s="137">
        <f t="shared" si="128"/>
        <v>44774.1</v>
      </c>
      <c r="F295" s="138">
        <f t="shared" si="129"/>
        <v>49202.25849</v>
      </c>
      <c r="G295" s="148">
        <f t="shared" si="130"/>
        <v>16400.75283</v>
      </c>
      <c r="H295" s="140">
        <f t="shared" si="131"/>
        <v>55519.88401</v>
      </c>
      <c r="I295" s="149">
        <f t="shared" si="132"/>
        <v>9253.314002</v>
      </c>
      <c r="J295" s="142">
        <f t="shared" si="133"/>
        <v>64448.91412</v>
      </c>
      <c r="K295" s="150">
        <f t="shared" si="134"/>
        <v>5370.742843</v>
      </c>
      <c r="L295" s="151">
        <f t="shared" si="135"/>
        <v>8565.48</v>
      </c>
    </row>
    <row r="296">
      <c r="A296" s="176"/>
      <c r="B296" s="146" t="s">
        <v>86</v>
      </c>
      <c r="C296" s="173">
        <v>120.0</v>
      </c>
      <c r="D296" s="174">
        <f t="shared" si="136"/>
        <v>31147.2</v>
      </c>
      <c r="E296" s="137">
        <f t="shared" si="128"/>
        <v>35819.28</v>
      </c>
      <c r="F296" s="138">
        <f t="shared" si="129"/>
        <v>39361.80679</v>
      </c>
      <c r="G296" s="148">
        <f t="shared" si="130"/>
        <v>13120.60226</v>
      </c>
      <c r="H296" s="140">
        <f t="shared" si="131"/>
        <v>44415.90721</v>
      </c>
      <c r="I296" s="149">
        <f t="shared" si="132"/>
        <v>7402.651201</v>
      </c>
      <c r="J296" s="142">
        <f t="shared" si="133"/>
        <v>51559.13129</v>
      </c>
      <c r="K296" s="150">
        <f t="shared" si="134"/>
        <v>4296.594275</v>
      </c>
      <c r="L296" s="151">
        <f t="shared" si="135"/>
        <v>6852.384</v>
      </c>
    </row>
    <row r="297">
      <c r="A297" s="176"/>
      <c r="B297" s="146" t="s">
        <v>87</v>
      </c>
      <c r="C297" s="173">
        <v>50.0</v>
      </c>
      <c r="D297" s="174">
        <f t="shared" si="136"/>
        <v>12978</v>
      </c>
      <c r="E297" s="137">
        <f t="shared" si="128"/>
        <v>14924.7</v>
      </c>
      <c r="F297" s="138">
        <f t="shared" si="129"/>
        <v>16400.75283</v>
      </c>
      <c r="G297" s="148">
        <f t="shared" si="130"/>
        <v>5466.91761</v>
      </c>
      <c r="H297" s="140">
        <f t="shared" si="131"/>
        <v>18506.628</v>
      </c>
      <c r="I297" s="149">
        <f t="shared" si="132"/>
        <v>3084.438001</v>
      </c>
      <c r="J297" s="142">
        <f t="shared" si="133"/>
        <v>21482.97137</v>
      </c>
      <c r="K297" s="150">
        <f t="shared" si="134"/>
        <v>1790.247614</v>
      </c>
      <c r="L297" s="151">
        <f t="shared" si="135"/>
        <v>2855.16</v>
      </c>
    </row>
    <row r="298">
      <c r="A298" s="176"/>
      <c r="B298" s="146" t="s">
        <v>135</v>
      </c>
      <c r="C298" s="173">
        <v>63.39790921348317</v>
      </c>
      <c r="D298" s="174">
        <f t="shared" si="136"/>
        <v>16455.56132</v>
      </c>
      <c r="E298" s="137">
        <f t="shared" si="128"/>
        <v>18923.89551</v>
      </c>
      <c r="F298" s="138">
        <f t="shared" si="129"/>
        <v>20795.46878</v>
      </c>
      <c r="G298" s="148">
        <f t="shared" si="130"/>
        <v>6931.822926</v>
      </c>
      <c r="H298" s="140">
        <f t="shared" si="131"/>
        <v>23465.63044</v>
      </c>
      <c r="I298" s="149">
        <f t="shared" si="132"/>
        <v>3910.938407</v>
      </c>
      <c r="J298" s="142">
        <f t="shared" si="133"/>
        <v>27239.50937</v>
      </c>
      <c r="K298" s="150">
        <f t="shared" si="134"/>
        <v>2269.959115</v>
      </c>
      <c r="L298" s="151">
        <f t="shared" si="135"/>
        <v>3620.223489</v>
      </c>
    </row>
    <row r="299">
      <c r="A299" s="176"/>
      <c r="B299" s="146" t="s">
        <v>136</v>
      </c>
      <c r="C299" s="173">
        <v>130.14606741573033</v>
      </c>
      <c r="D299" s="174">
        <f t="shared" si="136"/>
        <v>33780.71326</v>
      </c>
      <c r="E299" s="137">
        <f t="shared" si="128"/>
        <v>38847.82025</v>
      </c>
      <c r="F299" s="138">
        <f t="shared" si="129"/>
        <v>42689.86967</v>
      </c>
      <c r="G299" s="148">
        <f t="shared" si="130"/>
        <v>14229.95656</v>
      </c>
      <c r="H299" s="140">
        <f t="shared" si="131"/>
        <v>48171.29712</v>
      </c>
      <c r="I299" s="149">
        <f t="shared" si="132"/>
        <v>8028.549519</v>
      </c>
      <c r="J299" s="142">
        <f t="shared" si="133"/>
        <v>55918.48481</v>
      </c>
      <c r="K299" s="150">
        <f t="shared" si="134"/>
        <v>4659.873734</v>
      </c>
      <c r="L299" s="151">
        <f t="shared" si="135"/>
        <v>7431.756917</v>
      </c>
    </row>
    <row r="300">
      <c r="A300" s="156"/>
      <c r="B300" s="156"/>
      <c r="C300" s="156"/>
      <c r="D300" s="156"/>
      <c r="E300" s="156"/>
      <c r="F300" s="157"/>
      <c r="G300" s="156"/>
      <c r="H300" s="156"/>
      <c r="I300" s="156"/>
      <c r="J300" s="156"/>
      <c r="K300" s="158"/>
      <c r="L300" s="156"/>
    </row>
    <row r="301" ht="20.25" customHeight="1">
      <c r="A301" s="133" t="s">
        <v>137</v>
      </c>
      <c r="B301" s="163" t="s">
        <v>134</v>
      </c>
      <c r="C301" s="147">
        <v>150.0</v>
      </c>
      <c r="D301" s="174">
        <f t="shared" ref="D301:D315" si="137">(C301*206)*$M$282</f>
        <v>38934</v>
      </c>
      <c r="E301" s="137">
        <f t="shared" ref="E301:E315" si="138">D301*1.15</f>
        <v>44774.1</v>
      </c>
      <c r="F301" s="138">
        <f t="shared" ref="F301:F315" si="139">G301*3</f>
        <v>49202.25849</v>
      </c>
      <c r="G301" s="148">
        <f t="shared" ref="G301:G315" si="140">(E301*$G$6)*0.33</f>
        <v>16400.75283</v>
      </c>
      <c r="H301" s="140">
        <f t="shared" ref="H301:H315" si="141">I301*6</f>
        <v>55519.88401</v>
      </c>
      <c r="I301" s="149">
        <f t="shared" ref="I301:I315" si="142">(E301*$I$6)*0.1666666667</f>
        <v>9253.314002</v>
      </c>
      <c r="J301" s="142">
        <f t="shared" ref="J301:J315" si="143">K301*12</f>
        <v>64448.91412</v>
      </c>
      <c r="K301" s="150">
        <f t="shared" ref="K301:K315" si="144">(E301*$K$6)*0.0833</f>
        <v>5370.742843</v>
      </c>
      <c r="L301" s="151">
        <f t="shared" ref="L301:L315" si="145">D301*$L$6</f>
        <v>8565.48</v>
      </c>
    </row>
    <row r="302">
      <c r="A302" s="177"/>
      <c r="B302" s="146" t="s">
        <v>67</v>
      </c>
      <c r="C302" s="147">
        <v>75.0</v>
      </c>
      <c r="D302" s="174">
        <f t="shared" si="137"/>
        <v>19467</v>
      </c>
      <c r="E302" s="137">
        <f t="shared" si="138"/>
        <v>22387.05</v>
      </c>
      <c r="F302" s="138">
        <f t="shared" si="139"/>
        <v>24601.12925</v>
      </c>
      <c r="G302" s="148">
        <f t="shared" si="140"/>
        <v>8200.376415</v>
      </c>
      <c r="H302" s="140">
        <f t="shared" si="141"/>
        <v>27759.94201</v>
      </c>
      <c r="I302" s="149">
        <f t="shared" si="142"/>
        <v>4626.657001</v>
      </c>
      <c r="J302" s="142">
        <f t="shared" si="143"/>
        <v>32224.45706</v>
      </c>
      <c r="K302" s="150">
        <f t="shared" si="144"/>
        <v>2685.371422</v>
      </c>
      <c r="L302" s="151">
        <f t="shared" si="145"/>
        <v>4282.74</v>
      </c>
    </row>
    <row r="303">
      <c r="B303" s="146" t="s">
        <v>138</v>
      </c>
      <c r="C303" s="147">
        <v>75.0</v>
      </c>
      <c r="D303" s="174">
        <f t="shared" si="137"/>
        <v>19467</v>
      </c>
      <c r="E303" s="137">
        <f t="shared" si="138"/>
        <v>22387.05</v>
      </c>
      <c r="F303" s="138">
        <f t="shared" si="139"/>
        <v>24601.12925</v>
      </c>
      <c r="G303" s="148">
        <f t="shared" si="140"/>
        <v>8200.376415</v>
      </c>
      <c r="H303" s="140">
        <f t="shared" si="141"/>
        <v>27759.94201</v>
      </c>
      <c r="I303" s="149">
        <f t="shared" si="142"/>
        <v>4626.657001</v>
      </c>
      <c r="J303" s="142">
        <f t="shared" si="143"/>
        <v>32224.45706</v>
      </c>
      <c r="K303" s="150">
        <f t="shared" si="144"/>
        <v>2685.371422</v>
      </c>
      <c r="L303" s="151">
        <f t="shared" si="145"/>
        <v>4282.74</v>
      </c>
    </row>
    <row r="304">
      <c r="B304" s="146" t="s">
        <v>63</v>
      </c>
      <c r="C304" s="147">
        <v>85.0</v>
      </c>
      <c r="D304" s="174">
        <f t="shared" si="137"/>
        <v>22062.6</v>
      </c>
      <c r="E304" s="137">
        <f t="shared" si="138"/>
        <v>25371.99</v>
      </c>
      <c r="F304" s="138">
        <f t="shared" si="139"/>
        <v>27881.27981</v>
      </c>
      <c r="G304" s="148">
        <f t="shared" si="140"/>
        <v>9293.759937</v>
      </c>
      <c r="H304" s="140">
        <f t="shared" si="141"/>
        <v>31461.26761</v>
      </c>
      <c r="I304" s="149">
        <f t="shared" si="142"/>
        <v>5243.544601</v>
      </c>
      <c r="J304" s="142">
        <f t="shared" si="143"/>
        <v>36521.05133</v>
      </c>
      <c r="K304" s="150">
        <f t="shared" si="144"/>
        <v>3043.420944</v>
      </c>
      <c r="L304" s="151">
        <f t="shared" si="145"/>
        <v>4853.772</v>
      </c>
    </row>
    <row r="305">
      <c r="B305" s="146" t="s">
        <v>139</v>
      </c>
      <c r="C305" s="147">
        <v>110.0</v>
      </c>
      <c r="D305" s="174">
        <f t="shared" si="137"/>
        <v>28551.6</v>
      </c>
      <c r="E305" s="137">
        <f t="shared" si="138"/>
        <v>32834.34</v>
      </c>
      <c r="F305" s="138">
        <f t="shared" si="139"/>
        <v>36081.65623</v>
      </c>
      <c r="G305" s="148">
        <f t="shared" si="140"/>
        <v>12027.21874</v>
      </c>
      <c r="H305" s="140">
        <f t="shared" si="141"/>
        <v>40714.58161</v>
      </c>
      <c r="I305" s="149">
        <f t="shared" si="142"/>
        <v>6785.763601</v>
      </c>
      <c r="J305" s="142">
        <f t="shared" si="143"/>
        <v>47262.53702</v>
      </c>
      <c r="K305" s="150">
        <f t="shared" si="144"/>
        <v>3938.544752</v>
      </c>
      <c r="L305" s="151">
        <f t="shared" si="145"/>
        <v>6281.352</v>
      </c>
    </row>
    <row r="306">
      <c r="B306" s="146" t="s">
        <v>82</v>
      </c>
      <c r="C306" s="147">
        <v>45.0</v>
      </c>
      <c r="D306" s="174">
        <f t="shared" si="137"/>
        <v>11680.2</v>
      </c>
      <c r="E306" s="137">
        <f t="shared" si="138"/>
        <v>13432.23</v>
      </c>
      <c r="F306" s="138">
        <f t="shared" si="139"/>
        <v>14760.67755</v>
      </c>
      <c r="G306" s="148">
        <f t="shared" si="140"/>
        <v>4920.225849</v>
      </c>
      <c r="H306" s="140">
        <f t="shared" si="141"/>
        <v>16655.9652</v>
      </c>
      <c r="I306" s="149">
        <f t="shared" si="142"/>
        <v>2775.994201</v>
      </c>
      <c r="J306" s="142">
        <f t="shared" si="143"/>
        <v>19334.67424</v>
      </c>
      <c r="K306" s="150">
        <f t="shared" si="144"/>
        <v>1611.222853</v>
      </c>
      <c r="L306" s="151">
        <f t="shared" si="145"/>
        <v>2569.644</v>
      </c>
    </row>
    <row r="307">
      <c r="B307" s="146" t="s">
        <v>140</v>
      </c>
      <c r="C307" s="147">
        <v>31.0</v>
      </c>
      <c r="D307" s="174">
        <f t="shared" si="137"/>
        <v>8046.36</v>
      </c>
      <c r="E307" s="137">
        <f t="shared" si="138"/>
        <v>9253.314</v>
      </c>
      <c r="F307" s="138">
        <f t="shared" si="139"/>
        <v>10168.46675</v>
      </c>
      <c r="G307" s="148">
        <f t="shared" si="140"/>
        <v>3389.488918</v>
      </c>
      <c r="H307" s="140">
        <f t="shared" si="141"/>
        <v>11474.10936</v>
      </c>
      <c r="I307" s="149">
        <f t="shared" si="142"/>
        <v>1912.35156</v>
      </c>
      <c r="J307" s="142">
        <f t="shared" si="143"/>
        <v>13319.44225</v>
      </c>
      <c r="K307" s="150">
        <f t="shared" si="144"/>
        <v>1109.953521</v>
      </c>
      <c r="L307" s="151">
        <f t="shared" si="145"/>
        <v>1770.1992</v>
      </c>
    </row>
    <row r="308">
      <c r="B308" s="146" t="s">
        <v>135</v>
      </c>
      <c r="C308" s="147">
        <v>65.0</v>
      </c>
      <c r="D308" s="174">
        <f t="shared" si="137"/>
        <v>16871.4</v>
      </c>
      <c r="E308" s="137">
        <f t="shared" si="138"/>
        <v>19402.11</v>
      </c>
      <c r="F308" s="138">
        <f t="shared" si="139"/>
        <v>21320.97868</v>
      </c>
      <c r="G308" s="148">
        <f t="shared" si="140"/>
        <v>7106.992893</v>
      </c>
      <c r="H308" s="140">
        <f t="shared" si="141"/>
        <v>24058.6164</v>
      </c>
      <c r="I308" s="149">
        <f t="shared" si="142"/>
        <v>4009.769401</v>
      </c>
      <c r="J308" s="142">
        <f t="shared" si="143"/>
        <v>27927.86278</v>
      </c>
      <c r="K308" s="150">
        <f t="shared" si="144"/>
        <v>2327.321899</v>
      </c>
      <c r="L308" s="151">
        <f t="shared" si="145"/>
        <v>3711.708</v>
      </c>
    </row>
    <row r="309">
      <c r="B309" s="146" t="s">
        <v>102</v>
      </c>
      <c r="C309" s="147">
        <v>60.0</v>
      </c>
      <c r="D309" s="174">
        <f t="shared" si="137"/>
        <v>15573.6</v>
      </c>
      <c r="E309" s="137">
        <f t="shared" si="138"/>
        <v>17909.64</v>
      </c>
      <c r="F309" s="138">
        <f t="shared" si="139"/>
        <v>19680.9034</v>
      </c>
      <c r="G309" s="148">
        <f t="shared" si="140"/>
        <v>6560.301132</v>
      </c>
      <c r="H309" s="140">
        <f t="shared" si="141"/>
        <v>22207.9536</v>
      </c>
      <c r="I309" s="149">
        <f t="shared" si="142"/>
        <v>3701.325601</v>
      </c>
      <c r="J309" s="142">
        <f t="shared" si="143"/>
        <v>25779.56565</v>
      </c>
      <c r="K309" s="150">
        <f t="shared" si="144"/>
        <v>2148.297137</v>
      </c>
      <c r="L309" s="151">
        <f t="shared" si="145"/>
        <v>3426.192</v>
      </c>
    </row>
    <row r="310">
      <c r="A310" s="178" t="s">
        <v>141</v>
      </c>
      <c r="B310" s="146" t="s">
        <v>88</v>
      </c>
      <c r="C310" s="147">
        <v>50.0</v>
      </c>
      <c r="D310" s="174">
        <f t="shared" si="137"/>
        <v>12978</v>
      </c>
      <c r="E310" s="137">
        <f t="shared" si="138"/>
        <v>14924.7</v>
      </c>
      <c r="F310" s="138">
        <f t="shared" si="139"/>
        <v>16400.75283</v>
      </c>
      <c r="G310" s="148">
        <f t="shared" si="140"/>
        <v>5466.91761</v>
      </c>
      <c r="H310" s="140">
        <f t="shared" si="141"/>
        <v>18506.628</v>
      </c>
      <c r="I310" s="149">
        <f t="shared" si="142"/>
        <v>3084.438001</v>
      </c>
      <c r="J310" s="142">
        <f t="shared" si="143"/>
        <v>21482.97137</v>
      </c>
      <c r="K310" s="150">
        <f t="shared" si="144"/>
        <v>1790.247614</v>
      </c>
      <c r="L310" s="151">
        <f t="shared" si="145"/>
        <v>2855.16</v>
      </c>
    </row>
    <row r="311">
      <c r="B311" s="146" t="s">
        <v>80</v>
      </c>
      <c r="C311" s="147">
        <v>150.0</v>
      </c>
      <c r="D311" s="174">
        <f t="shared" si="137"/>
        <v>38934</v>
      </c>
      <c r="E311" s="137">
        <f t="shared" si="138"/>
        <v>44774.1</v>
      </c>
      <c r="F311" s="138">
        <f t="shared" si="139"/>
        <v>49202.25849</v>
      </c>
      <c r="G311" s="148">
        <f t="shared" si="140"/>
        <v>16400.75283</v>
      </c>
      <c r="H311" s="140">
        <f t="shared" si="141"/>
        <v>55519.88401</v>
      </c>
      <c r="I311" s="149">
        <f t="shared" si="142"/>
        <v>9253.314002</v>
      </c>
      <c r="J311" s="142">
        <f t="shared" si="143"/>
        <v>64448.91412</v>
      </c>
      <c r="K311" s="150">
        <f t="shared" si="144"/>
        <v>5370.742843</v>
      </c>
      <c r="L311" s="151">
        <f t="shared" si="145"/>
        <v>8565.48</v>
      </c>
    </row>
    <row r="312">
      <c r="B312" s="146" t="s">
        <v>83</v>
      </c>
      <c r="C312" s="147">
        <v>136.3729493932585</v>
      </c>
      <c r="D312" s="174">
        <f t="shared" si="137"/>
        <v>35396.96274</v>
      </c>
      <c r="E312" s="137">
        <f t="shared" si="138"/>
        <v>40706.50716</v>
      </c>
      <c r="F312" s="138">
        <f t="shared" si="139"/>
        <v>44732.38071</v>
      </c>
      <c r="G312" s="148">
        <f t="shared" si="140"/>
        <v>14910.79357</v>
      </c>
      <c r="H312" s="140">
        <f t="shared" si="141"/>
        <v>50476.06888</v>
      </c>
      <c r="I312" s="149">
        <f t="shared" si="142"/>
        <v>8412.678147</v>
      </c>
      <c r="J312" s="142">
        <f t="shared" si="143"/>
        <v>58593.92336</v>
      </c>
      <c r="K312" s="150">
        <f t="shared" si="144"/>
        <v>4882.826946</v>
      </c>
      <c r="L312" s="151">
        <f t="shared" si="145"/>
        <v>7787.331804</v>
      </c>
    </row>
    <row r="313">
      <c r="B313" s="146" t="s">
        <v>62</v>
      </c>
      <c r="C313" s="147">
        <v>130.0</v>
      </c>
      <c r="D313" s="174">
        <f t="shared" si="137"/>
        <v>33742.8</v>
      </c>
      <c r="E313" s="137">
        <f t="shared" si="138"/>
        <v>38804.22</v>
      </c>
      <c r="F313" s="138">
        <f t="shared" si="139"/>
        <v>42641.95736</v>
      </c>
      <c r="G313" s="148">
        <f t="shared" si="140"/>
        <v>14213.98579</v>
      </c>
      <c r="H313" s="140">
        <f t="shared" si="141"/>
        <v>48117.23281</v>
      </c>
      <c r="I313" s="149">
        <f t="shared" si="142"/>
        <v>8019.538802</v>
      </c>
      <c r="J313" s="142">
        <f t="shared" si="143"/>
        <v>55855.72557</v>
      </c>
      <c r="K313" s="150">
        <f t="shared" si="144"/>
        <v>4654.643797</v>
      </c>
      <c r="L313" s="151">
        <f t="shared" si="145"/>
        <v>7423.416</v>
      </c>
    </row>
    <row r="314">
      <c r="B314" s="146" t="s">
        <v>142</v>
      </c>
      <c r="C314" s="147">
        <v>110.0</v>
      </c>
      <c r="D314" s="174">
        <f t="shared" si="137"/>
        <v>28551.6</v>
      </c>
      <c r="E314" s="137">
        <f t="shared" si="138"/>
        <v>32834.34</v>
      </c>
      <c r="F314" s="138">
        <f t="shared" si="139"/>
        <v>36081.65623</v>
      </c>
      <c r="G314" s="148">
        <f t="shared" si="140"/>
        <v>12027.21874</v>
      </c>
      <c r="H314" s="140">
        <f t="shared" si="141"/>
        <v>40714.58161</v>
      </c>
      <c r="I314" s="149">
        <f t="shared" si="142"/>
        <v>6785.763601</v>
      </c>
      <c r="J314" s="142">
        <f t="shared" si="143"/>
        <v>47262.53702</v>
      </c>
      <c r="K314" s="150">
        <f t="shared" si="144"/>
        <v>3938.544752</v>
      </c>
      <c r="L314" s="151">
        <f t="shared" si="145"/>
        <v>6281.352</v>
      </c>
    </row>
    <row r="315">
      <c r="B315" s="146" t="s">
        <v>143</v>
      </c>
      <c r="C315" s="147">
        <v>40.0</v>
      </c>
      <c r="D315" s="174">
        <f t="shared" si="137"/>
        <v>10382.4</v>
      </c>
      <c r="E315" s="137">
        <f t="shared" si="138"/>
        <v>11939.76</v>
      </c>
      <c r="F315" s="138">
        <f t="shared" si="139"/>
        <v>13120.60226</v>
      </c>
      <c r="G315" s="148">
        <f t="shared" si="140"/>
        <v>4373.534088</v>
      </c>
      <c r="H315" s="140">
        <f t="shared" si="141"/>
        <v>14805.3024</v>
      </c>
      <c r="I315" s="149">
        <f t="shared" si="142"/>
        <v>2467.5504</v>
      </c>
      <c r="J315" s="142">
        <f t="shared" si="143"/>
        <v>17186.3771</v>
      </c>
      <c r="K315" s="150">
        <f t="shared" si="144"/>
        <v>1432.198092</v>
      </c>
      <c r="L315" s="151">
        <f t="shared" si="145"/>
        <v>2284.128</v>
      </c>
    </row>
    <row r="316">
      <c r="A316" s="156"/>
      <c r="B316" s="156"/>
      <c r="C316" s="156"/>
      <c r="D316" s="156"/>
      <c r="E316" s="156"/>
      <c r="F316" s="157"/>
      <c r="G316" s="156"/>
      <c r="H316" s="156"/>
      <c r="I316" s="156"/>
      <c r="J316" s="156"/>
      <c r="K316" s="158"/>
      <c r="L316" s="156"/>
    </row>
    <row r="317" ht="23.25" customHeight="1">
      <c r="A317" s="133" t="s">
        <v>144</v>
      </c>
      <c r="B317" s="159" t="s">
        <v>68</v>
      </c>
      <c r="C317" s="147">
        <v>31.0</v>
      </c>
      <c r="D317" s="174">
        <f t="shared" ref="D317:D329" si="146">(C317*206)*$M$282</f>
        <v>8046.36</v>
      </c>
      <c r="E317" s="137">
        <f t="shared" ref="E317:E329" si="147">D317*1.15</f>
        <v>9253.314</v>
      </c>
      <c r="F317" s="138">
        <f t="shared" ref="F317:F329" si="148">G317*3</f>
        <v>10168.46675</v>
      </c>
      <c r="G317" s="148">
        <f t="shared" ref="G317:G329" si="149">(E317*$G$6)*0.33</f>
        <v>3389.488918</v>
      </c>
      <c r="H317" s="140">
        <f t="shared" ref="H317:H329" si="150">I317*6</f>
        <v>11474.10936</v>
      </c>
      <c r="I317" s="149">
        <f t="shared" ref="I317:I329" si="151">(E317*$I$6)*0.1666666667</f>
        <v>1912.35156</v>
      </c>
      <c r="J317" s="142">
        <f t="shared" ref="J317:J329" si="152">K317*12</f>
        <v>13319.44225</v>
      </c>
      <c r="K317" s="150">
        <f t="shared" ref="K317:K329" si="153">(E317*$K$6)*0.0833</f>
        <v>1109.953521</v>
      </c>
      <c r="L317" s="151">
        <f t="shared" ref="L317:L329" si="154">D317*$L$6</f>
        <v>1770.1992</v>
      </c>
    </row>
    <row r="318">
      <c r="A318" s="175"/>
      <c r="B318" s="152" t="s">
        <v>69</v>
      </c>
      <c r="C318" s="147">
        <v>0.0</v>
      </c>
      <c r="D318" s="174">
        <f t="shared" si="146"/>
        <v>0</v>
      </c>
      <c r="E318" s="137">
        <f t="shared" si="147"/>
        <v>0</v>
      </c>
      <c r="F318" s="138">
        <f t="shared" si="148"/>
        <v>0</v>
      </c>
      <c r="G318" s="148">
        <f t="shared" si="149"/>
        <v>0</v>
      </c>
      <c r="H318" s="140">
        <f t="shared" si="150"/>
        <v>0</v>
      </c>
      <c r="I318" s="149">
        <f t="shared" si="151"/>
        <v>0</v>
      </c>
      <c r="J318" s="142">
        <f t="shared" si="152"/>
        <v>0</v>
      </c>
      <c r="K318" s="150">
        <f t="shared" si="153"/>
        <v>0</v>
      </c>
      <c r="L318" s="151">
        <f t="shared" si="154"/>
        <v>0</v>
      </c>
    </row>
    <row r="319">
      <c r="A319" s="176"/>
      <c r="B319" s="152" t="s">
        <v>77</v>
      </c>
      <c r="C319" s="147">
        <v>0.0</v>
      </c>
      <c r="D319" s="174">
        <f t="shared" si="146"/>
        <v>0</v>
      </c>
      <c r="E319" s="137">
        <f t="shared" si="147"/>
        <v>0</v>
      </c>
      <c r="F319" s="138">
        <f t="shared" si="148"/>
        <v>0</v>
      </c>
      <c r="G319" s="148">
        <f t="shared" si="149"/>
        <v>0</v>
      </c>
      <c r="H319" s="140">
        <f t="shared" si="150"/>
        <v>0</v>
      </c>
      <c r="I319" s="149">
        <f t="shared" si="151"/>
        <v>0</v>
      </c>
      <c r="J319" s="142">
        <f t="shared" si="152"/>
        <v>0</v>
      </c>
      <c r="K319" s="150">
        <f t="shared" si="153"/>
        <v>0</v>
      </c>
      <c r="L319" s="151">
        <f t="shared" si="154"/>
        <v>0</v>
      </c>
    </row>
    <row r="320">
      <c r="A320" s="176"/>
      <c r="B320" s="146" t="s">
        <v>86</v>
      </c>
      <c r="C320" s="147">
        <v>120.0</v>
      </c>
      <c r="D320" s="174">
        <f t="shared" si="146"/>
        <v>31147.2</v>
      </c>
      <c r="E320" s="137">
        <f t="shared" si="147"/>
        <v>35819.28</v>
      </c>
      <c r="F320" s="138">
        <f t="shared" si="148"/>
        <v>39361.80679</v>
      </c>
      <c r="G320" s="148">
        <f t="shared" si="149"/>
        <v>13120.60226</v>
      </c>
      <c r="H320" s="140">
        <f t="shared" si="150"/>
        <v>44415.90721</v>
      </c>
      <c r="I320" s="149">
        <f t="shared" si="151"/>
        <v>7402.651201</v>
      </c>
      <c r="J320" s="142">
        <f t="shared" si="152"/>
        <v>51559.13129</v>
      </c>
      <c r="K320" s="150">
        <f t="shared" si="153"/>
        <v>4296.594275</v>
      </c>
      <c r="L320" s="151">
        <f t="shared" si="154"/>
        <v>6852.384</v>
      </c>
    </row>
    <row r="321">
      <c r="A321" s="176"/>
      <c r="B321" s="146" t="s">
        <v>87</v>
      </c>
      <c r="C321" s="147">
        <v>50.0</v>
      </c>
      <c r="D321" s="174">
        <f t="shared" si="146"/>
        <v>12978</v>
      </c>
      <c r="E321" s="137">
        <f t="shared" si="147"/>
        <v>14924.7</v>
      </c>
      <c r="F321" s="138">
        <f t="shared" si="148"/>
        <v>16400.75283</v>
      </c>
      <c r="G321" s="148">
        <f t="shared" si="149"/>
        <v>5466.91761</v>
      </c>
      <c r="H321" s="140">
        <f t="shared" si="150"/>
        <v>18506.628</v>
      </c>
      <c r="I321" s="149">
        <f t="shared" si="151"/>
        <v>3084.438001</v>
      </c>
      <c r="J321" s="142">
        <f t="shared" si="152"/>
        <v>21482.97137</v>
      </c>
      <c r="K321" s="150">
        <f t="shared" si="153"/>
        <v>1790.247614</v>
      </c>
      <c r="L321" s="151">
        <f t="shared" si="154"/>
        <v>2855.16</v>
      </c>
    </row>
    <row r="322">
      <c r="A322" s="176"/>
      <c r="B322" s="152" t="s">
        <v>102</v>
      </c>
      <c r="C322" s="147">
        <v>0.0</v>
      </c>
      <c r="D322" s="174">
        <f t="shared" si="146"/>
        <v>0</v>
      </c>
      <c r="E322" s="137">
        <f t="shared" si="147"/>
        <v>0</v>
      </c>
      <c r="F322" s="138">
        <f t="shared" si="148"/>
        <v>0</v>
      </c>
      <c r="G322" s="148">
        <f t="shared" si="149"/>
        <v>0</v>
      </c>
      <c r="H322" s="140">
        <f t="shared" si="150"/>
        <v>0</v>
      </c>
      <c r="I322" s="149">
        <f t="shared" si="151"/>
        <v>0</v>
      </c>
      <c r="J322" s="142">
        <f t="shared" si="152"/>
        <v>0</v>
      </c>
      <c r="K322" s="150">
        <f t="shared" si="153"/>
        <v>0</v>
      </c>
      <c r="L322" s="151">
        <f t="shared" si="154"/>
        <v>0</v>
      </c>
    </row>
    <row r="323">
      <c r="A323" s="176"/>
      <c r="B323" s="152" t="s">
        <v>80</v>
      </c>
      <c r="C323" s="147">
        <v>150.0</v>
      </c>
      <c r="D323" s="174">
        <f t="shared" si="146"/>
        <v>38934</v>
      </c>
      <c r="E323" s="137">
        <f t="shared" si="147"/>
        <v>44774.1</v>
      </c>
      <c r="F323" s="138">
        <f t="shared" si="148"/>
        <v>49202.25849</v>
      </c>
      <c r="G323" s="148">
        <f t="shared" si="149"/>
        <v>16400.75283</v>
      </c>
      <c r="H323" s="140">
        <f t="shared" si="150"/>
        <v>55519.88401</v>
      </c>
      <c r="I323" s="149">
        <f t="shared" si="151"/>
        <v>9253.314002</v>
      </c>
      <c r="J323" s="142">
        <f t="shared" si="152"/>
        <v>64448.91412</v>
      </c>
      <c r="K323" s="150">
        <f t="shared" si="153"/>
        <v>5370.742843</v>
      </c>
      <c r="L323" s="151">
        <f t="shared" si="154"/>
        <v>8565.48</v>
      </c>
    </row>
    <row r="324">
      <c r="A324" s="176"/>
      <c r="B324" s="152" t="s">
        <v>67</v>
      </c>
      <c r="C324" s="147">
        <v>75.0</v>
      </c>
      <c r="D324" s="174">
        <f t="shared" si="146"/>
        <v>19467</v>
      </c>
      <c r="E324" s="137">
        <f t="shared" si="147"/>
        <v>22387.05</v>
      </c>
      <c r="F324" s="138">
        <f t="shared" si="148"/>
        <v>24601.12925</v>
      </c>
      <c r="G324" s="148">
        <f t="shared" si="149"/>
        <v>8200.376415</v>
      </c>
      <c r="H324" s="140">
        <f t="shared" si="150"/>
        <v>27759.94201</v>
      </c>
      <c r="I324" s="149">
        <f t="shared" si="151"/>
        <v>4626.657001</v>
      </c>
      <c r="J324" s="142">
        <f t="shared" si="152"/>
        <v>32224.45706</v>
      </c>
      <c r="K324" s="150">
        <f t="shared" si="153"/>
        <v>2685.371422</v>
      </c>
      <c r="L324" s="151">
        <f t="shared" si="154"/>
        <v>4282.74</v>
      </c>
    </row>
    <row r="325">
      <c r="A325" s="176"/>
      <c r="B325" s="146" t="s">
        <v>145</v>
      </c>
      <c r="C325" s="147">
        <v>168.0</v>
      </c>
      <c r="D325" s="174">
        <f t="shared" si="146"/>
        <v>43606.08</v>
      </c>
      <c r="E325" s="137">
        <f t="shared" si="147"/>
        <v>50146.992</v>
      </c>
      <c r="F325" s="138">
        <f t="shared" si="148"/>
        <v>55106.52951</v>
      </c>
      <c r="G325" s="148">
        <f t="shared" si="149"/>
        <v>18368.84317</v>
      </c>
      <c r="H325" s="140">
        <f t="shared" si="150"/>
        <v>62182.27009</v>
      </c>
      <c r="I325" s="149">
        <f t="shared" si="151"/>
        <v>10363.71168</v>
      </c>
      <c r="J325" s="142">
        <f t="shared" si="152"/>
        <v>72182.78381</v>
      </c>
      <c r="K325" s="150">
        <f t="shared" si="153"/>
        <v>6015.231984</v>
      </c>
      <c r="L325" s="151">
        <f t="shared" si="154"/>
        <v>9593.3376</v>
      </c>
    </row>
    <row r="326">
      <c r="A326" s="176"/>
      <c r="B326" s="146" t="s">
        <v>62</v>
      </c>
      <c r="C326" s="147">
        <v>150.0</v>
      </c>
      <c r="D326" s="174">
        <f t="shared" si="146"/>
        <v>38934</v>
      </c>
      <c r="E326" s="137">
        <f t="shared" si="147"/>
        <v>44774.1</v>
      </c>
      <c r="F326" s="138">
        <f t="shared" si="148"/>
        <v>49202.25849</v>
      </c>
      <c r="G326" s="148">
        <f t="shared" si="149"/>
        <v>16400.75283</v>
      </c>
      <c r="H326" s="140">
        <f t="shared" si="150"/>
        <v>55519.88401</v>
      </c>
      <c r="I326" s="149">
        <f t="shared" si="151"/>
        <v>9253.314002</v>
      </c>
      <c r="J326" s="142">
        <f t="shared" si="152"/>
        <v>64448.91412</v>
      </c>
      <c r="K326" s="150">
        <f t="shared" si="153"/>
        <v>5370.742843</v>
      </c>
      <c r="L326" s="151">
        <f t="shared" si="154"/>
        <v>8565.48</v>
      </c>
    </row>
    <row r="327">
      <c r="A327" s="176"/>
      <c r="B327" s="146" t="s">
        <v>138</v>
      </c>
      <c r="C327" s="147">
        <v>75.0</v>
      </c>
      <c r="D327" s="174">
        <f t="shared" si="146"/>
        <v>19467</v>
      </c>
      <c r="E327" s="137">
        <f t="shared" si="147"/>
        <v>22387.05</v>
      </c>
      <c r="F327" s="138">
        <f t="shared" si="148"/>
        <v>24601.12925</v>
      </c>
      <c r="G327" s="148">
        <f t="shared" si="149"/>
        <v>8200.376415</v>
      </c>
      <c r="H327" s="140">
        <f t="shared" si="150"/>
        <v>27759.94201</v>
      </c>
      <c r="I327" s="149">
        <f t="shared" si="151"/>
        <v>4626.657001</v>
      </c>
      <c r="J327" s="142">
        <f t="shared" si="152"/>
        <v>32224.45706</v>
      </c>
      <c r="K327" s="150">
        <f t="shared" si="153"/>
        <v>2685.371422</v>
      </c>
      <c r="L327" s="151">
        <f t="shared" si="154"/>
        <v>4282.74</v>
      </c>
    </row>
    <row r="328">
      <c r="A328" s="176"/>
      <c r="B328" s="146" t="s">
        <v>63</v>
      </c>
      <c r="C328" s="147">
        <v>90.0</v>
      </c>
      <c r="D328" s="174">
        <f t="shared" si="146"/>
        <v>23360.4</v>
      </c>
      <c r="E328" s="137">
        <f t="shared" si="147"/>
        <v>26864.46</v>
      </c>
      <c r="F328" s="138">
        <f t="shared" si="148"/>
        <v>29521.35509</v>
      </c>
      <c r="G328" s="148">
        <f t="shared" si="149"/>
        <v>9840.451698</v>
      </c>
      <c r="H328" s="140">
        <f t="shared" si="150"/>
        <v>33311.93041</v>
      </c>
      <c r="I328" s="149">
        <f t="shared" si="151"/>
        <v>5551.988401</v>
      </c>
      <c r="J328" s="142">
        <f t="shared" si="152"/>
        <v>38669.34847</v>
      </c>
      <c r="K328" s="150">
        <f t="shared" si="153"/>
        <v>3222.445706</v>
      </c>
      <c r="L328" s="151">
        <f t="shared" si="154"/>
        <v>5139.288</v>
      </c>
    </row>
    <row r="329">
      <c r="A329" s="176"/>
      <c r="B329" s="146" t="s">
        <v>142</v>
      </c>
      <c r="C329" s="147">
        <v>125.0</v>
      </c>
      <c r="D329" s="174">
        <f t="shared" si="146"/>
        <v>32445</v>
      </c>
      <c r="E329" s="137">
        <f t="shared" si="147"/>
        <v>37311.75</v>
      </c>
      <c r="F329" s="138">
        <f t="shared" si="148"/>
        <v>41001.88208</v>
      </c>
      <c r="G329" s="148">
        <f t="shared" si="149"/>
        <v>13667.29403</v>
      </c>
      <c r="H329" s="140">
        <f t="shared" si="150"/>
        <v>46266.57001</v>
      </c>
      <c r="I329" s="149">
        <f t="shared" si="151"/>
        <v>7711.095002</v>
      </c>
      <c r="J329" s="142">
        <f t="shared" si="152"/>
        <v>53707.42843</v>
      </c>
      <c r="K329" s="150">
        <f t="shared" si="153"/>
        <v>4475.619036</v>
      </c>
      <c r="L329" s="151">
        <f t="shared" si="154"/>
        <v>7137.9</v>
      </c>
    </row>
    <row r="330">
      <c r="A330" s="156"/>
      <c r="B330" s="156"/>
      <c r="C330" s="156"/>
      <c r="D330" s="156"/>
      <c r="E330" s="156"/>
      <c r="F330" s="157"/>
      <c r="G330" s="156"/>
      <c r="H330" s="156"/>
      <c r="I330" s="156"/>
      <c r="J330" s="156"/>
      <c r="K330" s="158"/>
      <c r="L330" s="156"/>
    </row>
    <row r="331" ht="22.5" customHeight="1">
      <c r="A331" s="133" t="s">
        <v>146</v>
      </c>
      <c r="B331" s="163" t="s">
        <v>60</v>
      </c>
      <c r="C331" s="147">
        <v>220.0</v>
      </c>
      <c r="D331" s="174">
        <f t="shared" ref="D331:D343" si="155">(C331*206)*$M$282</f>
        <v>57103.2</v>
      </c>
      <c r="E331" s="137">
        <f t="shared" ref="E331:E343" si="156">D331*1.15</f>
        <v>65668.68</v>
      </c>
      <c r="F331" s="138">
        <f t="shared" ref="F331:F343" si="157">G331*3</f>
        <v>72163.31245</v>
      </c>
      <c r="G331" s="148">
        <f t="shared" ref="G331:G343" si="158">(E331*$G$6)*0.33</f>
        <v>24054.43748</v>
      </c>
      <c r="H331" s="140">
        <f t="shared" ref="H331:H343" si="159">I331*6</f>
        <v>81429.16322</v>
      </c>
      <c r="I331" s="149">
        <f t="shared" ref="I331:I343" si="160">(E331*$I$6)*0.1666666667</f>
        <v>13571.5272</v>
      </c>
      <c r="J331" s="142">
        <f t="shared" ref="J331:J343" si="161">K331*12</f>
        <v>94525.07404</v>
      </c>
      <c r="K331" s="150">
        <f t="shared" ref="K331:K343" si="162">(E331*$K$6)*0.0833</f>
        <v>7877.089503</v>
      </c>
      <c r="L331" s="151">
        <f t="shared" ref="L331:L343" si="163">D331*$L$6</f>
        <v>12562.704</v>
      </c>
    </row>
    <row r="332">
      <c r="A332" s="179"/>
      <c r="B332" s="146" t="s">
        <v>68</v>
      </c>
      <c r="C332" s="147">
        <v>34.0</v>
      </c>
      <c r="D332" s="174">
        <f t="shared" si="155"/>
        <v>8825.04</v>
      </c>
      <c r="E332" s="137">
        <f t="shared" si="156"/>
        <v>10148.796</v>
      </c>
      <c r="F332" s="138">
        <f t="shared" si="157"/>
        <v>11152.51192</v>
      </c>
      <c r="G332" s="148">
        <f t="shared" si="158"/>
        <v>3717.503975</v>
      </c>
      <c r="H332" s="140">
        <f t="shared" si="159"/>
        <v>12584.50704</v>
      </c>
      <c r="I332" s="149">
        <f t="shared" si="160"/>
        <v>2097.41784</v>
      </c>
      <c r="J332" s="142">
        <f t="shared" si="161"/>
        <v>14608.42053</v>
      </c>
      <c r="K332" s="150">
        <f t="shared" si="162"/>
        <v>1217.368378</v>
      </c>
      <c r="L332" s="151">
        <f t="shared" si="163"/>
        <v>1941.5088</v>
      </c>
    </row>
    <row r="333">
      <c r="A333" s="11"/>
      <c r="B333" s="146" t="s">
        <v>138</v>
      </c>
      <c r="C333" s="147">
        <v>80.0</v>
      </c>
      <c r="D333" s="174">
        <f t="shared" si="155"/>
        <v>20764.8</v>
      </c>
      <c r="E333" s="137">
        <f t="shared" si="156"/>
        <v>23879.52</v>
      </c>
      <c r="F333" s="138">
        <f t="shared" si="157"/>
        <v>26241.20453</v>
      </c>
      <c r="G333" s="148">
        <f t="shared" si="158"/>
        <v>8747.068176</v>
      </c>
      <c r="H333" s="140">
        <f t="shared" si="159"/>
        <v>29610.60481</v>
      </c>
      <c r="I333" s="149">
        <f t="shared" si="160"/>
        <v>4935.100801</v>
      </c>
      <c r="J333" s="142">
        <f t="shared" si="161"/>
        <v>34372.7542</v>
      </c>
      <c r="K333" s="150">
        <f t="shared" si="162"/>
        <v>2864.396183</v>
      </c>
      <c r="L333" s="151">
        <f t="shared" si="163"/>
        <v>4568.256</v>
      </c>
    </row>
    <row r="334">
      <c r="A334" s="11"/>
      <c r="B334" s="146" t="s">
        <v>63</v>
      </c>
      <c r="C334" s="147">
        <v>95.77130966292138</v>
      </c>
      <c r="D334" s="174">
        <f t="shared" si="155"/>
        <v>24858.40114</v>
      </c>
      <c r="E334" s="137">
        <f t="shared" si="156"/>
        <v>28587.16131</v>
      </c>
      <c r="F334" s="138">
        <f t="shared" si="157"/>
        <v>31414.43156</v>
      </c>
      <c r="G334" s="148">
        <f t="shared" si="158"/>
        <v>10471.47719</v>
      </c>
      <c r="H334" s="140">
        <f t="shared" si="159"/>
        <v>35448.08003</v>
      </c>
      <c r="I334" s="149">
        <f t="shared" si="160"/>
        <v>5908.013338</v>
      </c>
      <c r="J334" s="142">
        <f t="shared" si="161"/>
        <v>41149.04608</v>
      </c>
      <c r="K334" s="150">
        <f t="shared" si="162"/>
        <v>3429.087173</v>
      </c>
      <c r="L334" s="151">
        <f t="shared" si="163"/>
        <v>5468.84825</v>
      </c>
    </row>
    <row r="335">
      <c r="A335" s="11"/>
      <c r="B335" s="146" t="s">
        <v>62</v>
      </c>
      <c r="C335" s="147">
        <v>150.0</v>
      </c>
      <c r="D335" s="174">
        <f t="shared" si="155"/>
        <v>38934</v>
      </c>
      <c r="E335" s="137">
        <f t="shared" si="156"/>
        <v>44774.1</v>
      </c>
      <c r="F335" s="138">
        <f t="shared" si="157"/>
        <v>49202.25849</v>
      </c>
      <c r="G335" s="148">
        <f t="shared" si="158"/>
        <v>16400.75283</v>
      </c>
      <c r="H335" s="140">
        <f t="shared" si="159"/>
        <v>55519.88401</v>
      </c>
      <c r="I335" s="149">
        <f t="shared" si="160"/>
        <v>9253.314002</v>
      </c>
      <c r="J335" s="142">
        <f t="shared" si="161"/>
        <v>64448.91412</v>
      </c>
      <c r="K335" s="150">
        <f t="shared" si="162"/>
        <v>5370.742843</v>
      </c>
      <c r="L335" s="151">
        <f t="shared" si="163"/>
        <v>8565.48</v>
      </c>
    </row>
    <row r="336">
      <c r="A336" s="11"/>
      <c r="B336" s="146" t="s">
        <v>81</v>
      </c>
      <c r="C336" s="147">
        <v>130.0</v>
      </c>
      <c r="D336" s="174">
        <f t="shared" si="155"/>
        <v>33742.8</v>
      </c>
      <c r="E336" s="137">
        <f t="shared" si="156"/>
        <v>38804.22</v>
      </c>
      <c r="F336" s="138">
        <f t="shared" si="157"/>
        <v>42641.95736</v>
      </c>
      <c r="G336" s="148">
        <f t="shared" si="158"/>
        <v>14213.98579</v>
      </c>
      <c r="H336" s="140">
        <f t="shared" si="159"/>
        <v>48117.23281</v>
      </c>
      <c r="I336" s="149">
        <f t="shared" si="160"/>
        <v>8019.538802</v>
      </c>
      <c r="J336" s="142">
        <f t="shared" si="161"/>
        <v>55855.72557</v>
      </c>
      <c r="K336" s="150">
        <f t="shared" si="162"/>
        <v>4654.643797</v>
      </c>
      <c r="L336" s="151">
        <f t="shared" si="163"/>
        <v>7423.416</v>
      </c>
    </row>
    <row r="337">
      <c r="A337" s="11"/>
      <c r="B337" s="146" t="s">
        <v>82</v>
      </c>
      <c r="C337" s="147">
        <v>55.0</v>
      </c>
      <c r="D337" s="174">
        <f t="shared" si="155"/>
        <v>14275.8</v>
      </c>
      <c r="E337" s="137">
        <f t="shared" si="156"/>
        <v>16417.17</v>
      </c>
      <c r="F337" s="138">
        <f t="shared" si="157"/>
        <v>18040.82811</v>
      </c>
      <c r="G337" s="148">
        <f t="shared" si="158"/>
        <v>6013.609371</v>
      </c>
      <c r="H337" s="140">
        <f t="shared" si="159"/>
        <v>20357.2908</v>
      </c>
      <c r="I337" s="149">
        <f t="shared" si="160"/>
        <v>3392.881801</v>
      </c>
      <c r="J337" s="142">
        <f t="shared" si="161"/>
        <v>23631.26851</v>
      </c>
      <c r="K337" s="150">
        <f t="shared" si="162"/>
        <v>1969.272376</v>
      </c>
      <c r="L337" s="151">
        <f t="shared" si="163"/>
        <v>3140.676</v>
      </c>
    </row>
    <row r="338">
      <c r="A338" s="11"/>
      <c r="B338" s="146" t="s">
        <v>77</v>
      </c>
      <c r="C338" s="147">
        <v>0.0</v>
      </c>
      <c r="D338" s="174">
        <f t="shared" si="155"/>
        <v>0</v>
      </c>
      <c r="E338" s="137">
        <f t="shared" si="156"/>
        <v>0</v>
      </c>
      <c r="F338" s="138">
        <f t="shared" si="157"/>
        <v>0</v>
      </c>
      <c r="G338" s="148">
        <f t="shared" si="158"/>
        <v>0</v>
      </c>
      <c r="H338" s="140">
        <f t="shared" si="159"/>
        <v>0</v>
      </c>
      <c r="I338" s="149">
        <f t="shared" si="160"/>
        <v>0</v>
      </c>
      <c r="J338" s="142">
        <f t="shared" si="161"/>
        <v>0</v>
      </c>
      <c r="K338" s="150">
        <f t="shared" si="162"/>
        <v>0</v>
      </c>
      <c r="L338" s="151">
        <f t="shared" si="163"/>
        <v>0</v>
      </c>
    </row>
    <row r="339">
      <c r="A339" s="11"/>
      <c r="B339" s="146" t="s">
        <v>80</v>
      </c>
      <c r="C339" s="147">
        <v>326.76901078651696</v>
      </c>
      <c r="D339" s="174">
        <f t="shared" si="155"/>
        <v>84816.16444</v>
      </c>
      <c r="E339" s="137">
        <f t="shared" si="156"/>
        <v>97538.58911</v>
      </c>
      <c r="F339" s="138">
        <f t="shared" si="157"/>
        <v>107185.1556</v>
      </c>
      <c r="G339" s="148">
        <f t="shared" si="158"/>
        <v>35728.38519</v>
      </c>
      <c r="H339" s="140">
        <f t="shared" si="159"/>
        <v>120947.8505</v>
      </c>
      <c r="I339" s="149">
        <f t="shared" si="160"/>
        <v>20157.97509</v>
      </c>
      <c r="J339" s="142">
        <f t="shared" si="161"/>
        <v>140399.3861</v>
      </c>
      <c r="K339" s="150">
        <f t="shared" si="162"/>
        <v>11699.94884</v>
      </c>
      <c r="L339" s="151">
        <f t="shared" si="163"/>
        <v>18659.55618</v>
      </c>
    </row>
    <row r="340">
      <c r="A340" s="11"/>
      <c r="B340" s="146" t="s">
        <v>142</v>
      </c>
      <c r="C340" s="147">
        <v>191.54261932584276</v>
      </c>
      <c r="D340" s="174">
        <f t="shared" si="155"/>
        <v>49716.80227</v>
      </c>
      <c r="E340" s="137">
        <f t="shared" si="156"/>
        <v>57174.32261</v>
      </c>
      <c r="F340" s="138">
        <f t="shared" si="157"/>
        <v>62828.86312</v>
      </c>
      <c r="G340" s="148">
        <f t="shared" si="158"/>
        <v>20942.95437</v>
      </c>
      <c r="H340" s="140">
        <f t="shared" si="159"/>
        <v>70896.16005</v>
      </c>
      <c r="I340" s="149">
        <f t="shared" si="160"/>
        <v>11816.02668</v>
      </c>
      <c r="J340" s="142">
        <f t="shared" si="161"/>
        <v>82298.09215</v>
      </c>
      <c r="K340" s="150">
        <f t="shared" si="162"/>
        <v>6858.174346</v>
      </c>
      <c r="L340" s="151">
        <f t="shared" si="163"/>
        <v>10937.6965</v>
      </c>
    </row>
    <row r="341">
      <c r="A341" s="11"/>
      <c r="B341" s="146" t="s">
        <v>80</v>
      </c>
      <c r="C341" s="147">
        <v>160.0</v>
      </c>
      <c r="D341" s="174">
        <f t="shared" si="155"/>
        <v>41529.6</v>
      </c>
      <c r="E341" s="137">
        <f t="shared" si="156"/>
        <v>47759.04</v>
      </c>
      <c r="F341" s="138">
        <f t="shared" si="157"/>
        <v>52482.40906</v>
      </c>
      <c r="G341" s="148">
        <f t="shared" si="158"/>
        <v>17494.13635</v>
      </c>
      <c r="H341" s="140">
        <f t="shared" si="159"/>
        <v>59221.20961</v>
      </c>
      <c r="I341" s="149">
        <f t="shared" si="160"/>
        <v>9870.201602</v>
      </c>
      <c r="J341" s="142">
        <f t="shared" si="161"/>
        <v>68745.50839</v>
      </c>
      <c r="K341" s="150">
        <f t="shared" si="162"/>
        <v>5728.792366</v>
      </c>
      <c r="L341" s="151">
        <f t="shared" si="163"/>
        <v>9136.512</v>
      </c>
    </row>
    <row r="342">
      <c r="A342" s="11"/>
      <c r="B342" s="146" t="s">
        <v>67</v>
      </c>
      <c r="C342" s="147">
        <v>80.0</v>
      </c>
      <c r="D342" s="174">
        <f t="shared" si="155"/>
        <v>20764.8</v>
      </c>
      <c r="E342" s="137">
        <f t="shared" si="156"/>
        <v>23879.52</v>
      </c>
      <c r="F342" s="138">
        <f t="shared" si="157"/>
        <v>26241.20453</v>
      </c>
      <c r="G342" s="148">
        <f t="shared" si="158"/>
        <v>8747.068176</v>
      </c>
      <c r="H342" s="140">
        <f t="shared" si="159"/>
        <v>29610.60481</v>
      </c>
      <c r="I342" s="149">
        <f t="shared" si="160"/>
        <v>4935.100801</v>
      </c>
      <c r="J342" s="142">
        <f t="shared" si="161"/>
        <v>34372.7542</v>
      </c>
      <c r="K342" s="150">
        <f t="shared" si="162"/>
        <v>2864.396183</v>
      </c>
      <c r="L342" s="151">
        <f t="shared" si="163"/>
        <v>4568.256</v>
      </c>
    </row>
    <row r="343">
      <c r="A343" s="11"/>
      <c r="B343" s="146" t="s">
        <v>83</v>
      </c>
      <c r="C343" s="147">
        <v>0.0</v>
      </c>
      <c r="D343" s="174">
        <f t="shared" si="155"/>
        <v>0</v>
      </c>
      <c r="E343" s="137">
        <f t="shared" si="156"/>
        <v>0</v>
      </c>
      <c r="F343" s="138">
        <f t="shared" si="157"/>
        <v>0</v>
      </c>
      <c r="G343" s="148">
        <f t="shared" si="158"/>
        <v>0</v>
      </c>
      <c r="H343" s="140">
        <f t="shared" si="159"/>
        <v>0</v>
      </c>
      <c r="I343" s="149">
        <f t="shared" si="160"/>
        <v>0</v>
      </c>
      <c r="J343" s="142">
        <f t="shared" si="161"/>
        <v>0</v>
      </c>
      <c r="K343" s="150">
        <f t="shared" si="162"/>
        <v>0</v>
      </c>
      <c r="L343" s="151">
        <f t="shared" si="163"/>
        <v>0</v>
      </c>
    </row>
    <row r="344">
      <c r="A344" s="180"/>
      <c r="B344" s="181"/>
      <c r="C344" s="181"/>
      <c r="D344" s="181"/>
      <c r="E344" s="153"/>
      <c r="F344" s="154"/>
      <c r="G344" s="153"/>
      <c r="H344" s="153"/>
      <c r="I344" s="153"/>
      <c r="J344" s="153"/>
      <c r="K344" s="155"/>
      <c r="L344" s="181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>
      <c r="A345" s="182"/>
      <c r="B345" s="182"/>
      <c r="C345" s="182"/>
      <c r="D345" s="182"/>
      <c r="E345" s="153"/>
      <c r="F345" s="154"/>
      <c r="G345" s="153"/>
      <c r="H345" s="153"/>
      <c r="I345" s="153"/>
      <c r="J345" s="153"/>
      <c r="K345" s="155"/>
      <c r="L345" s="182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ht="29.25" customHeight="1">
      <c r="A346" s="133" t="s">
        <v>147</v>
      </c>
      <c r="B346" s="163" t="s">
        <v>68</v>
      </c>
      <c r="C346" s="147">
        <v>36.0</v>
      </c>
      <c r="D346" s="174">
        <f t="shared" ref="D346:D354" si="164">(C346*206)*$M$282</f>
        <v>9344.16</v>
      </c>
      <c r="E346" s="137">
        <f t="shared" ref="E346:E354" si="165">D346*1.15</f>
        <v>10745.784</v>
      </c>
      <c r="F346" s="138">
        <f t="shared" ref="F346:F354" si="166">G346*3</f>
        <v>11808.54204</v>
      </c>
      <c r="G346" s="148">
        <f t="shared" ref="G346:G354" si="167">(E346*$G$6)*0.33</f>
        <v>3936.180679</v>
      </c>
      <c r="H346" s="140">
        <f t="shared" ref="H346:H354" si="168">I346*6</f>
        <v>13324.77216</v>
      </c>
      <c r="I346" s="149">
        <f t="shared" ref="I346:I354" si="169">(E346*$I$6)*0.1666666667</f>
        <v>2220.79536</v>
      </c>
      <c r="J346" s="142">
        <f t="shared" ref="J346:J354" si="170">K346*12</f>
        <v>15467.73939</v>
      </c>
      <c r="K346" s="150">
        <f t="shared" ref="K346:K354" si="171">(E346*$K$6)*0.0833</f>
        <v>1288.978282</v>
      </c>
      <c r="L346" s="151">
        <f t="shared" ref="L346:L354" si="172">D346*$L$6</f>
        <v>2055.7152</v>
      </c>
    </row>
    <row r="347">
      <c r="A347" s="176"/>
      <c r="B347" s="146" t="s">
        <v>148</v>
      </c>
      <c r="C347" s="147">
        <v>163.0</v>
      </c>
      <c r="D347" s="174">
        <f t="shared" si="164"/>
        <v>42308.28</v>
      </c>
      <c r="E347" s="137">
        <f t="shared" si="165"/>
        <v>48654.522</v>
      </c>
      <c r="F347" s="138">
        <f t="shared" si="166"/>
        <v>53466.45423</v>
      </c>
      <c r="G347" s="148">
        <f t="shared" si="167"/>
        <v>17822.15141</v>
      </c>
      <c r="H347" s="140">
        <f t="shared" si="168"/>
        <v>60331.60729</v>
      </c>
      <c r="I347" s="149">
        <f t="shared" si="169"/>
        <v>10055.26788</v>
      </c>
      <c r="J347" s="142">
        <f t="shared" si="170"/>
        <v>70034.48668</v>
      </c>
      <c r="K347" s="150">
        <f t="shared" si="171"/>
        <v>5836.207223</v>
      </c>
      <c r="L347" s="151">
        <f t="shared" si="172"/>
        <v>9307.8216</v>
      </c>
      <c r="M347" s="183"/>
      <c r="N347" s="184"/>
    </row>
    <row r="348">
      <c r="A348" s="176"/>
      <c r="B348" s="146" t="s">
        <v>61</v>
      </c>
      <c r="C348" s="147">
        <v>85.0</v>
      </c>
      <c r="D348" s="174">
        <f t="shared" si="164"/>
        <v>22062.6</v>
      </c>
      <c r="E348" s="137">
        <f t="shared" si="165"/>
        <v>25371.99</v>
      </c>
      <c r="F348" s="138">
        <f t="shared" si="166"/>
        <v>27881.27981</v>
      </c>
      <c r="G348" s="148">
        <f t="shared" si="167"/>
        <v>9293.759937</v>
      </c>
      <c r="H348" s="140">
        <f t="shared" si="168"/>
        <v>31461.26761</v>
      </c>
      <c r="I348" s="149">
        <f t="shared" si="169"/>
        <v>5243.544601</v>
      </c>
      <c r="J348" s="142">
        <f t="shared" si="170"/>
        <v>36521.05133</v>
      </c>
      <c r="K348" s="150">
        <f t="shared" si="171"/>
        <v>3043.420944</v>
      </c>
      <c r="L348" s="151">
        <f t="shared" si="172"/>
        <v>4853.772</v>
      </c>
    </row>
    <row r="349">
      <c r="A349" s="176"/>
      <c r="B349" s="146" t="s">
        <v>63</v>
      </c>
      <c r="C349" s="147">
        <v>117.0</v>
      </c>
      <c r="D349" s="174">
        <f t="shared" si="164"/>
        <v>30368.52</v>
      </c>
      <c r="E349" s="137">
        <f t="shared" si="165"/>
        <v>34923.798</v>
      </c>
      <c r="F349" s="138">
        <f t="shared" si="166"/>
        <v>38377.76162</v>
      </c>
      <c r="G349" s="148">
        <f t="shared" si="167"/>
        <v>12792.58721</v>
      </c>
      <c r="H349" s="140">
        <f t="shared" si="168"/>
        <v>43305.50953</v>
      </c>
      <c r="I349" s="149">
        <f t="shared" si="169"/>
        <v>7217.584921</v>
      </c>
      <c r="J349" s="142">
        <f t="shared" si="170"/>
        <v>50270.15301</v>
      </c>
      <c r="K349" s="150">
        <f t="shared" si="171"/>
        <v>4189.179418</v>
      </c>
      <c r="L349" s="151">
        <f t="shared" si="172"/>
        <v>6681.0744</v>
      </c>
    </row>
    <row r="350">
      <c r="A350" s="176"/>
      <c r="B350" s="146" t="s">
        <v>62</v>
      </c>
      <c r="C350" s="147">
        <v>137.0</v>
      </c>
      <c r="D350" s="174">
        <f t="shared" si="164"/>
        <v>35559.72</v>
      </c>
      <c r="E350" s="137">
        <f t="shared" si="165"/>
        <v>40893.678</v>
      </c>
      <c r="F350" s="138">
        <f t="shared" si="166"/>
        <v>44938.06275</v>
      </c>
      <c r="G350" s="148">
        <f t="shared" si="167"/>
        <v>14979.35425</v>
      </c>
      <c r="H350" s="140">
        <f t="shared" si="168"/>
        <v>50708.16073</v>
      </c>
      <c r="I350" s="149">
        <f t="shared" si="169"/>
        <v>8451.360122</v>
      </c>
      <c r="J350" s="142">
        <f t="shared" si="170"/>
        <v>58863.34156</v>
      </c>
      <c r="K350" s="150">
        <f t="shared" si="171"/>
        <v>4905.278463</v>
      </c>
      <c r="L350" s="151">
        <f t="shared" si="172"/>
        <v>7823.1384</v>
      </c>
    </row>
    <row r="351">
      <c r="A351" s="176"/>
      <c r="B351" s="146" t="s">
        <v>142</v>
      </c>
      <c r="C351" s="147">
        <v>0.0</v>
      </c>
      <c r="D351" s="174">
        <f t="shared" si="164"/>
        <v>0</v>
      </c>
      <c r="E351" s="137">
        <f t="shared" si="165"/>
        <v>0</v>
      </c>
      <c r="F351" s="138">
        <f t="shared" si="166"/>
        <v>0</v>
      </c>
      <c r="G351" s="148">
        <f t="shared" si="167"/>
        <v>0</v>
      </c>
      <c r="H351" s="140">
        <f t="shared" si="168"/>
        <v>0</v>
      </c>
      <c r="I351" s="149">
        <f t="shared" si="169"/>
        <v>0</v>
      </c>
      <c r="J351" s="142">
        <f t="shared" si="170"/>
        <v>0</v>
      </c>
      <c r="K351" s="150">
        <f t="shared" si="171"/>
        <v>0</v>
      </c>
      <c r="L351" s="151">
        <f t="shared" si="172"/>
        <v>0</v>
      </c>
    </row>
    <row r="352">
      <c r="A352" s="176"/>
      <c r="B352" s="146" t="s">
        <v>149</v>
      </c>
      <c r="C352" s="147">
        <v>0.0</v>
      </c>
      <c r="D352" s="174">
        <f t="shared" si="164"/>
        <v>0</v>
      </c>
      <c r="E352" s="137">
        <f t="shared" si="165"/>
        <v>0</v>
      </c>
      <c r="F352" s="138">
        <f t="shared" si="166"/>
        <v>0</v>
      </c>
      <c r="G352" s="148">
        <f t="shared" si="167"/>
        <v>0</v>
      </c>
      <c r="H352" s="140">
        <f t="shared" si="168"/>
        <v>0</v>
      </c>
      <c r="I352" s="149">
        <f t="shared" si="169"/>
        <v>0</v>
      </c>
      <c r="J352" s="142">
        <f t="shared" si="170"/>
        <v>0</v>
      </c>
      <c r="K352" s="150">
        <f t="shared" si="171"/>
        <v>0</v>
      </c>
      <c r="L352" s="151">
        <f t="shared" si="172"/>
        <v>0</v>
      </c>
    </row>
    <row r="353">
      <c r="A353" s="176"/>
      <c r="B353" s="146" t="s">
        <v>67</v>
      </c>
      <c r="C353" s="147">
        <v>93.0</v>
      </c>
      <c r="D353" s="174">
        <f t="shared" si="164"/>
        <v>24139.08</v>
      </c>
      <c r="E353" s="137">
        <f t="shared" si="165"/>
        <v>27759.942</v>
      </c>
      <c r="F353" s="138">
        <f t="shared" si="166"/>
        <v>30505.40026</v>
      </c>
      <c r="G353" s="148">
        <f t="shared" si="167"/>
        <v>10168.46675</v>
      </c>
      <c r="H353" s="140">
        <f t="shared" si="168"/>
        <v>34422.32809</v>
      </c>
      <c r="I353" s="149">
        <f t="shared" si="169"/>
        <v>5737.054681</v>
      </c>
      <c r="J353" s="142">
        <f t="shared" si="170"/>
        <v>39958.32675</v>
      </c>
      <c r="K353" s="150">
        <f t="shared" si="171"/>
        <v>3329.860563</v>
      </c>
      <c r="L353" s="151">
        <f t="shared" si="172"/>
        <v>5310.5976</v>
      </c>
    </row>
    <row r="354">
      <c r="A354" s="176"/>
      <c r="B354" s="146" t="s">
        <v>80</v>
      </c>
      <c r="C354" s="147">
        <v>170.0</v>
      </c>
      <c r="D354" s="174">
        <f t="shared" si="164"/>
        <v>44125.2</v>
      </c>
      <c r="E354" s="137">
        <f t="shared" si="165"/>
        <v>50743.98</v>
      </c>
      <c r="F354" s="138">
        <f t="shared" si="166"/>
        <v>55762.55962</v>
      </c>
      <c r="G354" s="148">
        <f t="shared" si="167"/>
        <v>18587.51987</v>
      </c>
      <c r="H354" s="140">
        <f t="shared" si="168"/>
        <v>62922.53521</v>
      </c>
      <c r="I354" s="149">
        <f t="shared" si="169"/>
        <v>10487.0892</v>
      </c>
      <c r="J354" s="142">
        <f t="shared" si="170"/>
        <v>73042.10267</v>
      </c>
      <c r="K354" s="150">
        <f t="shared" si="171"/>
        <v>6086.841889</v>
      </c>
      <c r="L354" s="151">
        <f t="shared" si="172"/>
        <v>9707.544</v>
      </c>
    </row>
    <row r="355">
      <c r="A355" s="156"/>
      <c r="B355" s="156"/>
      <c r="C355" s="156"/>
      <c r="D355" s="156"/>
      <c r="E355" s="156"/>
      <c r="F355" s="157"/>
      <c r="G355" s="156"/>
      <c r="H355" s="156"/>
      <c r="I355" s="156"/>
      <c r="J355" s="156"/>
      <c r="K355" s="158"/>
      <c r="L355" s="156"/>
    </row>
    <row r="356" ht="30.75" customHeight="1">
      <c r="A356" s="133" t="s">
        <v>150</v>
      </c>
      <c r="B356" s="163" t="s">
        <v>68</v>
      </c>
      <c r="C356" s="147">
        <v>38.0</v>
      </c>
      <c r="D356" s="174">
        <f t="shared" ref="D356:D359" si="173">(C356*206)*$M$282</f>
        <v>9863.28</v>
      </c>
      <c r="E356" s="137">
        <f t="shared" ref="E356:E359" si="174">D356*1.15</f>
        <v>11342.772</v>
      </c>
      <c r="F356" s="138">
        <f t="shared" ref="F356:F359" si="175">G356*3</f>
        <v>12464.57215</v>
      </c>
      <c r="G356" s="148">
        <f t="shared" ref="G356:G359" si="176">(E356*$G$6)*0.33</f>
        <v>4154.857384</v>
      </c>
      <c r="H356" s="140">
        <f t="shared" ref="H356:H359" si="177">I356*6</f>
        <v>14065.03728</v>
      </c>
      <c r="I356" s="149">
        <f t="shared" ref="I356:I359" si="178">(E356*$I$6)*0.1666666667</f>
        <v>2344.17288</v>
      </c>
      <c r="J356" s="142">
        <f t="shared" ref="J356:J359" si="179">K356*12</f>
        <v>16327.05824</v>
      </c>
      <c r="K356" s="150">
        <f t="shared" ref="K356:K359" si="180">(E356*$K$6)*0.0833</f>
        <v>1360.588187</v>
      </c>
      <c r="L356" s="151">
        <f t="shared" ref="L356:L359" si="181">D356*$L$6</f>
        <v>2169.9216</v>
      </c>
    </row>
    <row r="357">
      <c r="A357" s="179"/>
      <c r="B357" s="146" t="s">
        <v>151</v>
      </c>
      <c r="C357" s="147">
        <v>222.0</v>
      </c>
      <c r="D357" s="174">
        <f t="shared" si="173"/>
        <v>57622.32</v>
      </c>
      <c r="E357" s="137">
        <f t="shared" si="174"/>
        <v>66265.668</v>
      </c>
      <c r="F357" s="138">
        <f t="shared" si="175"/>
        <v>72819.34257</v>
      </c>
      <c r="G357" s="148">
        <f t="shared" si="176"/>
        <v>24273.11419</v>
      </c>
      <c r="H357" s="140">
        <f t="shared" si="177"/>
        <v>82169.42834</v>
      </c>
      <c r="I357" s="149">
        <f t="shared" si="178"/>
        <v>13694.90472</v>
      </c>
      <c r="J357" s="142">
        <f t="shared" si="179"/>
        <v>95384.3929</v>
      </c>
      <c r="K357" s="150">
        <f t="shared" si="180"/>
        <v>7948.699408</v>
      </c>
      <c r="L357" s="151">
        <f t="shared" si="181"/>
        <v>12676.9104</v>
      </c>
    </row>
    <row r="358">
      <c r="A358" s="176"/>
      <c r="B358" s="146" t="s">
        <v>63</v>
      </c>
      <c r="C358" s="147">
        <v>125.0</v>
      </c>
      <c r="D358" s="174">
        <f t="shared" si="173"/>
        <v>32445</v>
      </c>
      <c r="E358" s="137">
        <f t="shared" si="174"/>
        <v>37311.75</v>
      </c>
      <c r="F358" s="138">
        <f t="shared" si="175"/>
        <v>41001.88208</v>
      </c>
      <c r="G358" s="148">
        <f t="shared" si="176"/>
        <v>13667.29403</v>
      </c>
      <c r="H358" s="140">
        <f t="shared" si="177"/>
        <v>46266.57001</v>
      </c>
      <c r="I358" s="149">
        <f t="shared" si="178"/>
        <v>7711.095002</v>
      </c>
      <c r="J358" s="142">
        <f t="shared" si="179"/>
        <v>53707.42843</v>
      </c>
      <c r="K358" s="150">
        <f t="shared" si="180"/>
        <v>4475.619036</v>
      </c>
      <c r="L358" s="151">
        <f t="shared" si="181"/>
        <v>7137.9</v>
      </c>
    </row>
    <row r="359">
      <c r="A359" s="176"/>
      <c r="B359" s="146" t="s">
        <v>61</v>
      </c>
      <c r="C359" s="147">
        <v>121.0</v>
      </c>
      <c r="D359" s="174">
        <f t="shared" si="173"/>
        <v>31406.76</v>
      </c>
      <c r="E359" s="137">
        <f t="shared" si="174"/>
        <v>36117.774</v>
      </c>
      <c r="F359" s="138">
        <f t="shared" si="175"/>
        <v>39689.82185</v>
      </c>
      <c r="G359" s="148">
        <f t="shared" si="176"/>
        <v>13229.94062</v>
      </c>
      <c r="H359" s="140">
        <f t="shared" si="177"/>
        <v>44786.03977</v>
      </c>
      <c r="I359" s="149">
        <f t="shared" si="178"/>
        <v>7464.339961</v>
      </c>
      <c r="J359" s="142">
        <f t="shared" si="179"/>
        <v>51988.79072</v>
      </c>
      <c r="K359" s="150">
        <f t="shared" si="180"/>
        <v>4332.399227</v>
      </c>
      <c r="L359" s="151">
        <f t="shared" si="181"/>
        <v>6909.4872</v>
      </c>
    </row>
    <row r="360">
      <c r="A360" s="176"/>
      <c r="B360" s="146" t="s">
        <v>67</v>
      </c>
      <c r="C360" s="147"/>
      <c r="D360" s="174">
        <v>25500.0</v>
      </c>
      <c r="E360" s="137"/>
      <c r="F360" s="168"/>
      <c r="G360" s="169"/>
      <c r="H360" s="140"/>
      <c r="I360" s="149"/>
      <c r="J360" s="142"/>
      <c r="K360" s="150"/>
      <c r="L360" s="170"/>
    </row>
    <row r="361">
      <c r="A361" s="176"/>
      <c r="B361" s="146" t="s">
        <v>152</v>
      </c>
      <c r="C361" s="147">
        <v>66.0</v>
      </c>
      <c r="D361" s="174">
        <f>(C361*206)*$M$282</f>
        <v>17130.96</v>
      </c>
      <c r="E361" s="137">
        <f>D361*1.15</f>
        <v>19700.604</v>
      </c>
      <c r="F361" s="138">
        <f>G361*3</f>
        <v>21648.99374</v>
      </c>
      <c r="G361" s="148">
        <f>(E361*$G$6)*0.33</f>
        <v>7216.331245</v>
      </c>
      <c r="H361" s="140">
        <f>I361*6</f>
        <v>24428.74896</v>
      </c>
      <c r="I361" s="149">
        <f>(E361*$I$6)*0.1666666667</f>
        <v>4071.458161</v>
      </c>
      <c r="J361" s="142">
        <f>K361*12</f>
        <v>28357.52221</v>
      </c>
      <c r="K361" s="150">
        <f>(E361*$K$6)*0.0833</f>
        <v>2363.126851</v>
      </c>
      <c r="L361" s="151">
        <f>D361*$L$6</f>
        <v>3768.8112</v>
      </c>
    </row>
    <row r="362">
      <c r="A362" s="156"/>
      <c r="B362" s="156"/>
      <c r="C362" s="156"/>
      <c r="D362" s="156"/>
      <c r="E362" s="156"/>
      <c r="F362" s="157"/>
      <c r="G362" s="156"/>
      <c r="H362" s="156"/>
      <c r="I362" s="156"/>
      <c r="J362" s="156"/>
      <c r="K362" s="158"/>
      <c r="L362" s="156"/>
    </row>
    <row r="363" ht="30.0" customHeight="1">
      <c r="A363" s="133" t="s">
        <v>153</v>
      </c>
      <c r="B363" s="185" t="s">
        <v>140</v>
      </c>
      <c r="C363" s="135">
        <v>40.0</v>
      </c>
      <c r="D363" s="174">
        <f t="shared" ref="D363:D366" si="182">(C363*206)*$M$282</f>
        <v>10382.4</v>
      </c>
      <c r="E363" s="137">
        <f t="shared" ref="E363:E366" si="183">D363*1.15</f>
        <v>11939.76</v>
      </c>
      <c r="F363" s="138">
        <f t="shared" ref="F363:F366" si="184">G363*3</f>
        <v>13120.60226</v>
      </c>
      <c r="G363" s="139">
        <f t="shared" ref="G363:G366" si="185">(E363*$G$6)*0.33</f>
        <v>4373.534088</v>
      </c>
      <c r="H363" s="140">
        <f t="shared" ref="H363:H366" si="186">I363*6</f>
        <v>14805.3024</v>
      </c>
      <c r="I363" s="141">
        <f t="shared" ref="I363:I366" si="187">(E363*$I$6)*0.1666666667</f>
        <v>2467.5504</v>
      </c>
      <c r="J363" s="142">
        <f t="shared" ref="J363:J366" si="188">K363*12</f>
        <v>17186.3771</v>
      </c>
      <c r="K363" s="143">
        <f t="shared" ref="K363:K366" si="189">(E363*$K$6)*0.0833</f>
        <v>1432.198092</v>
      </c>
      <c r="L363" s="151">
        <f t="shared" ref="L363:L366" si="190">D363*$L$6</f>
        <v>2284.128</v>
      </c>
    </row>
    <row r="364">
      <c r="A364" s="186"/>
      <c r="B364" s="146" t="s">
        <v>60</v>
      </c>
      <c r="C364" s="147">
        <v>380.0</v>
      </c>
      <c r="D364" s="174">
        <f t="shared" si="182"/>
        <v>98632.8</v>
      </c>
      <c r="E364" s="137">
        <f t="shared" si="183"/>
        <v>113427.72</v>
      </c>
      <c r="F364" s="138">
        <f t="shared" si="184"/>
        <v>124645.7215</v>
      </c>
      <c r="G364" s="148">
        <f t="shared" si="185"/>
        <v>41548.57384</v>
      </c>
      <c r="H364" s="140">
        <f t="shared" si="186"/>
        <v>140650.3728</v>
      </c>
      <c r="I364" s="149">
        <f t="shared" si="187"/>
        <v>23441.7288</v>
      </c>
      <c r="J364" s="142">
        <f t="shared" si="188"/>
        <v>163270.5824</v>
      </c>
      <c r="K364" s="150">
        <f t="shared" si="189"/>
        <v>13605.88187</v>
      </c>
      <c r="L364" s="151">
        <f t="shared" si="190"/>
        <v>21699.216</v>
      </c>
    </row>
    <row r="365">
      <c r="A365" s="10"/>
      <c r="B365" s="146" t="s">
        <v>63</v>
      </c>
      <c r="C365" s="147">
        <v>140.0</v>
      </c>
      <c r="D365" s="174">
        <f t="shared" si="182"/>
        <v>36338.4</v>
      </c>
      <c r="E365" s="137">
        <f t="shared" si="183"/>
        <v>41789.16</v>
      </c>
      <c r="F365" s="138">
        <f t="shared" si="184"/>
        <v>45922.10792</v>
      </c>
      <c r="G365" s="148">
        <f t="shared" si="185"/>
        <v>15307.36931</v>
      </c>
      <c r="H365" s="140">
        <f t="shared" si="186"/>
        <v>51818.55841</v>
      </c>
      <c r="I365" s="149">
        <f t="shared" si="187"/>
        <v>8636.426402</v>
      </c>
      <c r="J365" s="142">
        <f t="shared" si="188"/>
        <v>60152.31984</v>
      </c>
      <c r="K365" s="150">
        <f t="shared" si="189"/>
        <v>5012.69332</v>
      </c>
      <c r="L365" s="151">
        <f t="shared" si="190"/>
        <v>7994.448</v>
      </c>
    </row>
    <row r="366">
      <c r="A366" s="10"/>
      <c r="B366" s="146" t="s">
        <v>154</v>
      </c>
      <c r="C366" s="147">
        <v>135.0</v>
      </c>
      <c r="D366" s="174">
        <f t="shared" si="182"/>
        <v>35040.6</v>
      </c>
      <c r="E366" s="137">
        <f t="shared" si="183"/>
        <v>40296.69</v>
      </c>
      <c r="F366" s="138">
        <f t="shared" si="184"/>
        <v>44282.03264</v>
      </c>
      <c r="G366" s="148">
        <f t="shared" si="185"/>
        <v>14760.67755</v>
      </c>
      <c r="H366" s="140">
        <f t="shared" si="186"/>
        <v>49967.89561</v>
      </c>
      <c r="I366" s="149">
        <f t="shared" si="187"/>
        <v>8327.982602</v>
      </c>
      <c r="J366" s="142">
        <f t="shared" si="188"/>
        <v>58004.02271</v>
      </c>
      <c r="K366" s="150">
        <f t="shared" si="189"/>
        <v>4833.668559</v>
      </c>
      <c r="L366" s="151">
        <f t="shared" si="190"/>
        <v>7708.932</v>
      </c>
    </row>
    <row r="367">
      <c r="A367" s="10"/>
      <c r="B367" s="146" t="s">
        <v>67</v>
      </c>
      <c r="C367" s="147"/>
      <c r="D367" s="174">
        <v>27500.0</v>
      </c>
      <c r="E367" s="137"/>
      <c r="F367" s="168"/>
      <c r="G367" s="169"/>
      <c r="H367" s="140"/>
      <c r="I367" s="149"/>
      <c r="J367" s="142"/>
      <c r="K367" s="150"/>
      <c r="L367" s="170"/>
    </row>
    <row r="368">
      <c r="A368" s="10"/>
      <c r="B368" s="146" t="s">
        <v>155</v>
      </c>
      <c r="C368" s="147">
        <v>0.0</v>
      </c>
      <c r="D368" s="174">
        <f t="shared" ref="D368:D370" si="191">(C368*206)*$M$282</f>
        <v>0</v>
      </c>
      <c r="E368" s="137">
        <f t="shared" ref="E368:E371" si="192">D368*1.15</f>
        <v>0</v>
      </c>
      <c r="F368" s="138">
        <f t="shared" ref="F368:F370" si="193">G368*3</f>
        <v>0</v>
      </c>
      <c r="G368" s="148">
        <f t="shared" ref="G368:G370" si="194">(E368*$G$6)*0.33</f>
        <v>0</v>
      </c>
      <c r="H368" s="140">
        <f t="shared" ref="H368:H370" si="195">I368*6</f>
        <v>0</v>
      </c>
      <c r="I368" s="149">
        <f t="shared" ref="I368:I370" si="196">(E368*$I$6)*0.1666666667</f>
        <v>0</v>
      </c>
      <c r="J368" s="142">
        <f t="shared" ref="J368:J370" si="197">K368*12</f>
        <v>0</v>
      </c>
      <c r="K368" s="150">
        <f t="shared" ref="K368:K370" si="198">(E368*$K$6)*0.0833</f>
        <v>0</v>
      </c>
      <c r="L368" s="151">
        <f t="shared" ref="L368:L370" si="199">D368*$L$6</f>
        <v>0</v>
      </c>
    </row>
    <row r="369">
      <c r="A369" s="10"/>
      <c r="B369" s="146" t="s">
        <v>156</v>
      </c>
      <c r="C369" s="147">
        <v>0.0</v>
      </c>
      <c r="D369" s="174">
        <f t="shared" si="191"/>
        <v>0</v>
      </c>
      <c r="E369" s="137">
        <f t="shared" si="192"/>
        <v>0</v>
      </c>
      <c r="F369" s="138">
        <f t="shared" si="193"/>
        <v>0</v>
      </c>
      <c r="G369" s="148">
        <f t="shared" si="194"/>
        <v>0</v>
      </c>
      <c r="H369" s="140">
        <f t="shared" si="195"/>
        <v>0</v>
      </c>
      <c r="I369" s="149">
        <f t="shared" si="196"/>
        <v>0</v>
      </c>
      <c r="J369" s="142">
        <f t="shared" si="197"/>
        <v>0</v>
      </c>
      <c r="K369" s="150">
        <f t="shared" si="198"/>
        <v>0</v>
      </c>
      <c r="L369" s="151">
        <f t="shared" si="199"/>
        <v>0</v>
      </c>
    </row>
    <row r="370">
      <c r="A370" s="10"/>
      <c r="B370" s="146" t="s">
        <v>157</v>
      </c>
      <c r="C370" s="147">
        <v>295.0</v>
      </c>
      <c r="D370" s="174">
        <f t="shared" si="191"/>
        <v>76570.2</v>
      </c>
      <c r="E370" s="137">
        <f t="shared" si="192"/>
        <v>88055.73</v>
      </c>
      <c r="F370" s="138">
        <f t="shared" si="193"/>
        <v>96764.4417</v>
      </c>
      <c r="G370" s="148">
        <f t="shared" si="194"/>
        <v>32254.8139</v>
      </c>
      <c r="H370" s="140">
        <f t="shared" si="195"/>
        <v>109189.1052</v>
      </c>
      <c r="I370" s="149">
        <f t="shared" si="196"/>
        <v>18198.1842</v>
      </c>
      <c r="J370" s="142">
        <f t="shared" si="197"/>
        <v>126749.5311</v>
      </c>
      <c r="K370" s="150">
        <f t="shared" si="198"/>
        <v>10562.46092</v>
      </c>
      <c r="L370" s="151">
        <f t="shared" si="199"/>
        <v>16845.444</v>
      </c>
    </row>
    <row r="371">
      <c r="A371" s="10"/>
      <c r="B371" s="187" t="s">
        <v>158</v>
      </c>
      <c r="C371" s="188">
        <v>130.0</v>
      </c>
      <c r="D371" s="174">
        <v>16900.0</v>
      </c>
      <c r="E371" s="137">
        <f t="shared" si="192"/>
        <v>19435</v>
      </c>
      <c r="F371" s="189"/>
      <c r="G371" s="190"/>
      <c r="H371" s="191"/>
      <c r="I371" s="192"/>
      <c r="J371" s="193"/>
      <c r="K371" s="194"/>
      <c r="L371" s="195"/>
    </row>
    <row r="372">
      <c r="A372" s="153"/>
      <c r="B372" s="153"/>
      <c r="C372" s="153"/>
      <c r="D372" s="153"/>
      <c r="E372" s="153"/>
      <c r="F372" s="154"/>
      <c r="G372" s="153"/>
      <c r="H372" s="153"/>
      <c r="I372" s="153"/>
      <c r="J372" s="153"/>
      <c r="K372" s="155"/>
      <c r="L372" s="153"/>
    </row>
    <row r="373">
      <c r="A373" s="153"/>
      <c r="B373" s="153"/>
      <c r="C373" s="153"/>
      <c r="D373" s="153"/>
      <c r="E373" s="153"/>
      <c r="F373" s="154"/>
      <c r="G373" s="153"/>
      <c r="H373" s="153"/>
      <c r="I373" s="153"/>
      <c r="J373" s="153"/>
      <c r="K373" s="155"/>
      <c r="L373" s="153"/>
    </row>
    <row r="374" ht="24.0" customHeight="1">
      <c r="A374" s="196" t="s">
        <v>159</v>
      </c>
      <c r="B374" s="146" t="s">
        <v>71</v>
      </c>
      <c r="C374" s="147">
        <v>140.0</v>
      </c>
      <c r="D374" s="197">
        <v>87500.0</v>
      </c>
      <c r="E374" s="137">
        <f>D374*1.15</f>
        <v>100625</v>
      </c>
      <c r="F374" s="138">
        <f>G374*3</f>
        <v>110576.8125</v>
      </c>
      <c r="G374" s="148">
        <f>(E374*$G$6)*0.33</f>
        <v>36858.9375</v>
      </c>
      <c r="H374" s="140">
        <f>I374*6</f>
        <v>124775</v>
      </c>
      <c r="I374" s="149">
        <f>(E374*$I$6)*0.1666666667</f>
        <v>20795.83334</v>
      </c>
      <c r="J374" s="142">
        <f>K374*12</f>
        <v>144842.04</v>
      </c>
      <c r="K374" s="150">
        <f>(E374*$K$6)*0.0833</f>
        <v>12070.17</v>
      </c>
      <c r="L374" s="151">
        <f>D374*$L$6</f>
        <v>19250</v>
      </c>
    </row>
    <row r="375">
      <c r="A375" s="156"/>
      <c r="B375" s="156"/>
      <c r="C375" s="156"/>
      <c r="D375" s="156"/>
      <c r="E375" s="156"/>
      <c r="F375" s="157"/>
      <c r="G375" s="156"/>
      <c r="H375" s="156"/>
      <c r="I375" s="156"/>
      <c r="J375" s="156"/>
      <c r="K375" s="158"/>
      <c r="L375" s="156"/>
    </row>
    <row r="376" ht="24.0" customHeight="1">
      <c r="A376" s="133" t="s">
        <v>160</v>
      </c>
      <c r="B376" s="146" t="s">
        <v>71</v>
      </c>
      <c r="C376" s="147">
        <v>140.0</v>
      </c>
      <c r="D376" s="174">
        <v>87800.0</v>
      </c>
      <c r="E376" s="137">
        <f t="shared" ref="E376:E383" si="200">D376*1.15</f>
        <v>100970</v>
      </c>
      <c r="F376" s="138">
        <f t="shared" ref="F376:F383" si="201">G376*3</f>
        <v>110955.933</v>
      </c>
      <c r="G376" s="148">
        <f t="shared" ref="G376:G383" si="202">(E376*$G$6)*0.33</f>
        <v>36985.311</v>
      </c>
      <c r="H376" s="140">
        <f t="shared" ref="H376:H383" si="203">I376*6</f>
        <v>125202.8</v>
      </c>
      <c r="I376" s="149">
        <f t="shared" ref="I376:I383" si="204">(E376*$I$6)*0.1666666667</f>
        <v>20867.13334</v>
      </c>
      <c r="J376" s="142">
        <f t="shared" ref="J376:J383" si="205">K376*12</f>
        <v>145338.6413</v>
      </c>
      <c r="K376" s="150">
        <f t="shared" ref="K376:K383" si="206">(E376*$K$6)*0.0833</f>
        <v>12111.55344</v>
      </c>
      <c r="L376" s="151">
        <f t="shared" ref="L376:L383" si="207">D376*$L$6</f>
        <v>19316</v>
      </c>
    </row>
    <row r="377">
      <c r="B377" s="146" t="s">
        <v>63</v>
      </c>
      <c r="C377" s="147">
        <v>140.0</v>
      </c>
      <c r="D377" s="174">
        <v>27000.0</v>
      </c>
      <c r="E377" s="137">
        <f t="shared" si="200"/>
        <v>31050</v>
      </c>
      <c r="F377" s="138">
        <f t="shared" si="201"/>
        <v>34120.845</v>
      </c>
      <c r="G377" s="148">
        <f t="shared" si="202"/>
        <v>11373.615</v>
      </c>
      <c r="H377" s="140">
        <f t="shared" si="203"/>
        <v>38502.00001</v>
      </c>
      <c r="I377" s="149">
        <f t="shared" si="204"/>
        <v>6417.000001</v>
      </c>
      <c r="J377" s="142">
        <f t="shared" si="205"/>
        <v>44694.1152</v>
      </c>
      <c r="K377" s="150">
        <f t="shared" si="206"/>
        <v>3724.5096</v>
      </c>
      <c r="L377" s="151">
        <f t="shared" si="207"/>
        <v>5940</v>
      </c>
    </row>
    <row r="378">
      <c r="B378" s="185" t="s">
        <v>140</v>
      </c>
      <c r="C378" s="147">
        <v>140.0</v>
      </c>
      <c r="D378" s="174">
        <v>13000.0</v>
      </c>
      <c r="E378" s="137">
        <f t="shared" si="200"/>
        <v>14950</v>
      </c>
      <c r="F378" s="138">
        <f t="shared" si="201"/>
        <v>16428.555</v>
      </c>
      <c r="G378" s="148">
        <f t="shared" si="202"/>
        <v>5476.185</v>
      </c>
      <c r="H378" s="140">
        <f t="shared" si="203"/>
        <v>18538</v>
      </c>
      <c r="I378" s="149">
        <f t="shared" si="204"/>
        <v>3089.666667</v>
      </c>
      <c r="J378" s="142">
        <f t="shared" si="205"/>
        <v>21519.3888</v>
      </c>
      <c r="K378" s="150">
        <f t="shared" si="206"/>
        <v>1793.2824</v>
      </c>
      <c r="L378" s="151">
        <f t="shared" si="207"/>
        <v>2860</v>
      </c>
    </row>
    <row r="379">
      <c r="B379" s="146" t="s">
        <v>154</v>
      </c>
      <c r="C379" s="147">
        <v>140.0</v>
      </c>
      <c r="D379" s="174">
        <v>32000.0</v>
      </c>
      <c r="E379" s="137">
        <f t="shared" si="200"/>
        <v>36800</v>
      </c>
      <c r="F379" s="138">
        <f t="shared" si="201"/>
        <v>40439.52</v>
      </c>
      <c r="G379" s="148">
        <f t="shared" si="202"/>
        <v>13479.84</v>
      </c>
      <c r="H379" s="140">
        <f t="shared" si="203"/>
        <v>45632.00001</v>
      </c>
      <c r="I379" s="149">
        <f t="shared" si="204"/>
        <v>7605.333335</v>
      </c>
      <c r="J379" s="142">
        <f t="shared" si="205"/>
        <v>52970.8032</v>
      </c>
      <c r="K379" s="150">
        <f t="shared" si="206"/>
        <v>4414.2336</v>
      </c>
      <c r="L379" s="151">
        <f t="shared" si="207"/>
        <v>7040</v>
      </c>
    </row>
    <row r="380">
      <c r="B380" s="146" t="s">
        <v>161</v>
      </c>
      <c r="C380" s="147">
        <v>140.0</v>
      </c>
      <c r="D380" s="174">
        <v>57000.0</v>
      </c>
      <c r="E380" s="137">
        <f t="shared" si="200"/>
        <v>65550</v>
      </c>
      <c r="F380" s="138">
        <f t="shared" si="201"/>
        <v>72032.895</v>
      </c>
      <c r="G380" s="148">
        <f t="shared" si="202"/>
        <v>24010.965</v>
      </c>
      <c r="H380" s="140">
        <f t="shared" si="203"/>
        <v>81282.00002</v>
      </c>
      <c r="I380" s="149">
        <f t="shared" si="204"/>
        <v>13547</v>
      </c>
      <c r="J380" s="142">
        <f t="shared" si="205"/>
        <v>94354.2432</v>
      </c>
      <c r="K380" s="150">
        <f t="shared" si="206"/>
        <v>7862.8536</v>
      </c>
      <c r="L380" s="151">
        <f t="shared" si="207"/>
        <v>12540</v>
      </c>
    </row>
    <row r="381">
      <c r="B381" s="187" t="s">
        <v>158</v>
      </c>
      <c r="C381" s="147">
        <v>140.0</v>
      </c>
      <c r="D381" s="174">
        <v>15500.0</v>
      </c>
      <c r="E381" s="137">
        <f t="shared" si="200"/>
        <v>17825</v>
      </c>
      <c r="F381" s="138">
        <f t="shared" si="201"/>
        <v>19587.8925</v>
      </c>
      <c r="G381" s="148">
        <f t="shared" si="202"/>
        <v>6529.2975</v>
      </c>
      <c r="H381" s="140">
        <f t="shared" si="203"/>
        <v>22103</v>
      </c>
      <c r="I381" s="149">
        <f t="shared" si="204"/>
        <v>3683.833334</v>
      </c>
      <c r="J381" s="142">
        <f t="shared" si="205"/>
        <v>25657.7328</v>
      </c>
      <c r="K381" s="150">
        <f t="shared" si="206"/>
        <v>2138.1444</v>
      </c>
      <c r="L381" s="151">
        <f t="shared" si="207"/>
        <v>3410</v>
      </c>
    </row>
    <row r="382">
      <c r="B382" s="146" t="s">
        <v>67</v>
      </c>
      <c r="C382" s="147">
        <v>140.0</v>
      </c>
      <c r="D382" s="174">
        <v>29500.0</v>
      </c>
      <c r="E382" s="137">
        <f t="shared" si="200"/>
        <v>33925</v>
      </c>
      <c r="F382" s="138">
        <f t="shared" si="201"/>
        <v>37280.1825</v>
      </c>
      <c r="G382" s="148">
        <f t="shared" si="202"/>
        <v>12426.7275</v>
      </c>
      <c r="H382" s="140">
        <f t="shared" si="203"/>
        <v>42067.00001</v>
      </c>
      <c r="I382" s="149">
        <f t="shared" si="204"/>
        <v>7011.166668</v>
      </c>
      <c r="J382" s="142">
        <f t="shared" si="205"/>
        <v>48832.4592</v>
      </c>
      <c r="K382" s="150">
        <f t="shared" si="206"/>
        <v>4069.3716</v>
      </c>
      <c r="L382" s="151">
        <f t="shared" si="207"/>
        <v>6490</v>
      </c>
    </row>
    <row r="383">
      <c r="B383" s="146" t="s">
        <v>80</v>
      </c>
      <c r="C383" s="147">
        <v>140.0</v>
      </c>
      <c r="D383" s="174">
        <v>0.0</v>
      </c>
      <c r="E383" s="137">
        <f t="shared" si="200"/>
        <v>0</v>
      </c>
      <c r="F383" s="138">
        <f t="shared" si="201"/>
        <v>0</v>
      </c>
      <c r="G383" s="148">
        <f t="shared" si="202"/>
        <v>0</v>
      </c>
      <c r="H383" s="140">
        <f t="shared" si="203"/>
        <v>0</v>
      </c>
      <c r="I383" s="149">
        <f t="shared" si="204"/>
        <v>0</v>
      </c>
      <c r="J383" s="142">
        <f t="shared" si="205"/>
        <v>0</v>
      </c>
      <c r="K383" s="150">
        <f t="shared" si="206"/>
        <v>0</v>
      </c>
      <c r="L383" s="151">
        <f t="shared" si="207"/>
        <v>0</v>
      </c>
    </row>
    <row r="384">
      <c r="A384" s="156"/>
      <c r="B384" s="156"/>
      <c r="C384" s="156"/>
      <c r="D384" s="156"/>
      <c r="E384" s="156"/>
      <c r="F384" s="157"/>
      <c r="G384" s="156"/>
      <c r="H384" s="156"/>
      <c r="I384" s="156"/>
      <c r="J384" s="156"/>
      <c r="K384" s="158"/>
      <c r="L384" s="156"/>
    </row>
    <row r="385" ht="24.0" customHeight="1">
      <c r="A385" s="133" t="s">
        <v>162</v>
      </c>
      <c r="B385" s="146" t="s">
        <v>71</v>
      </c>
      <c r="C385" s="147">
        <v>140.0</v>
      </c>
      <c r="D385" s="174"/>
      <c r="E385" s="137">
        <f>D385*1.15</f>
        <v>0</v>
      </c>
      <c r="F385" s="138">
        <f t="shared" ref="F385:F392" si="208">G385*3</f>
        <v>0</v>
      </c>
      <c r="G385" s="148">
        <f t="shared" ref="G385:G392" si="209">(E385*$G$6)*0.33</f>
        <v>0</v>
      </c>
      <c r="H385" s="140">
        <f t="shared" ref="H385:H392" si="210">I385*6</f>
        <v>0</v>
      </c>
      <c r="I385" s="149">
        <f t="shared" ref="I385:I392" si="211">(E385*$I$6)*0.1666666667</f>
        <v>0</v>
      </c>
      <c r="J385" s="142">
        <f t="shared" ref="J385:J392" si="212">K385*12</f>
        <v>0</v>
      </c>
      <c r="K385" s="150">
        <f t="shared" ref="K385:K392" si="213">(E385*$K$6)*0.0833</f>
        <v>0</v>
      </c>
      <c r="L385" s="151">
        <f t="shared" ref="L385:L392" si="214">D385*$L$6</f>
        <v>0</v>
      </c>
    </row>
    <row r="386">
      <c r="B386" s="146" t="s">
        <v>63</v>
      </c>
      <c r="C386" s="147">
        <v>140.0</v>
      </c>
      <c r="D386" s="174"/>
      <c r="E386" s="137"/>
      <c r="F386" s="138">
        <f t="shared" si="208"/>
        <v>0</v>
      </c>
      <c r="G386" s="148">
        <f t="shared" si="209"/>
        <v>0</v>
      </c>
      <c r="H386" s="140">
        <f t="shared" si="210"/>
        <v>0</v>
      </c>
      <c r="I386" s="149">
        <f t="shared" si="211"/>
        <v>0</v>
      </c>
      <c r="J386" s="142">
        <f t="shared" si="212"/>
        <v>0</v>
      </c>
      <c r="K386" s="150">
        <f t="shared" si="213"/>
        <v>0</v>
      </c>
      <c r="L386" s="151">
        <f t="shared" si="214"/>
        <v>0</v>
      </c>
    </row>
    <row r="387">
      <c r="B387" s="185" t="s">
        <v>140</v>
      </c>
      <c r="C387" s="147">
        <v>140.0</v>
      </c>
      <c r="D387" s="174"/>
      <c r="E387" s="137"/>
      <c r="F387" s="138">
        <f t="shared" si="208"/>
        <v>0</v>
      </c>
      <c r="G387" s="148">
        <f t="shared" si="209"/>
        <v>0</v>
      </c>
      <c r="H387" s="140">
        <f t="shared" si="210"/>
        <v>0</v>
      </c>
      <c r="I387" s="149">
        <f t="shared" si="211"/>
        <v>0</v>
      </c>
      <c r="J387" s="142">
        <f t="shared" si="212"/>
        <v>0</v>
      </c>
      <c r="K387" s="150">
        <f t="shared" si="213"/>
        <v>0</v>
      </c>
      <c r="L387" s="151">
        <f t="shared" si="214"/>
        <v>0</v>
      </c>
    </row>
    <row r="388">
      <c r="B388" s="146" t="s">
        <v>154</v>
      </c>
      <c r="C388" s="147">
        <v>140.0</v>
      </c>
      <c r="D388" s="174"/>
      <c r="E388" s="137"/>
      <c r="F388" s="138">
        <f t="shared" si="208"/>
        <v>0</v>
      </c>
      <c r="G388" s="148">
        <f t="shared" si="209"/>
        <v>0</v>
      </c>
      <c r="H388" s="140">
        <f t="shared" si="210"/>
        <v>0</v>
      </c>
      <c r="I388" s="149">
        <f t="shared" si="211"/>
        <v>0</v>
      </c>
      <c r="J388" s="142">
        <f t="shared" si="212"/>
        <v>0</v>
      </c>
      <c r="K388" s="150">
        <f t="shared" si="213"/>
        <v>0</v>
      </c>
      <c r="L388" s="151">
        <f t="shared" si="214"/>
        <v>0</v>
      </c>
    </row>
    <row r="389">
      <c r="B389" s="146" t="s">
        <v>62</v>
      </c>
      <c r="C389" s="147">
        <v>140.0</v>
      </c>
      <c r="D389" s="174">
        <v>62000.0</v>
      </c>
      <c r="E389" s="137">
        <f t="shared" ref="E389:E392" si="215">D389*1.15</f>
        <v>71300</v>
      </c>
      <c r="F389" s="138">
        <f t="shared" si="208"/>
        <v>78351.57</v>
      </c>
      <c r="G389" s="148">
        <f t="shared" si="209"/>
        <v>26117.19</v>
      </c>
      <c r="H389" s="140">
        <f t="shared" si="210"/>
        <v>88412.00002</v>
      </c>
      <c r="I389" s="149">
        <f t="shared" si="211"/>
        <v>14735.33334</v>
      </c>
      <c r="J389" s="142">
        <f t="shared" si="212"/>
        <v>102630.9312</v>
      </c>
      <c r="K389" s="150">
        <f t="shared" si="213"/>
        <v>8552.5776</v>
      </c>
      <c r="L389" s="151">
        <f t="shared" si="214"/>
        <v>13640</v>
      </c>
    </row>
    <row r="390">
      <c r="B390" s="146" t="s">
        <v>99</v>
      </c>
      <c r="C390" s="147">
        <v>140.0</v>
      </c>
      <c r="D390" s="174">
        <v>17500.0</v>
      </c>
      <c r="E390" s="137">
        <f t="shared" si="215"/>
        <v>20125</v>
      </c>
      <c r="F390" s="138">
        <f t="shared" si="208"/>
        <v>22115.3625</v>
      </c>
      <c r="G390" s="148">
        <f t="shared" si="209"/>
        <v>7371.7875</v>
      </c>
      <c r="H390" s="140">
        <f t="shared" si="210"/>
        <v>24955</v>
      </c>
      <c r="I390" s="149">
        <f t="shared" si="211"/>
        <v>4159.166667</v>
      </c>
      <c r="J390" s="142">
        <f t="shared" si="212"/>
        <v>28968.408</v>
      </c>
      <c r="K390" s="150">
        <f t="shared" si="213"/>
        <v>2414.034</v>
      </c>
      <c r="L390" s="151">
        <f t="shared" si="214"/>
        <v>3850</v>
      </c>
    </row>
    <row r="391">
      <c r="B391" s="146" t="s">
        <v>67</v>
      </c>
      <c r="C391" s="147">
        <v>140.0</v>
      </c>
      <c r="D391" s="174">
        <v>32500.0</v>
      </c>
      <c r="E391" s="137">
        <f t="shared" si="215"/>
        <v>37375</v>
      </c>
      <c r="F391" s="138">
        <f t="shared" si="208"/>
        <v>41071.3875</v>
      </c>
      <c r="G391" s="148">
        <f t="shared" si="209"/>
        <v>13690.4625</v>
      </c>
      <c r="H391" s="140">
        <f t="shared" si="210"/>
        <v>46345.00001</v>
      </c>
      <c r="I391" s="149">
        <f t="shared" si="211"/>
        <v>7724.166668</v>
      </c>
      <c r="J391" s="142">
        <f t="shared" si="212"/>
        <v>53798.472</v>
      </c>
      <c r="K391" s="150">
        <f t="shared" si="213"/>
        <v>4483.206</v>
      </c>
      <c r="L391" s="151">
        <f t="shared" si="214"/>
        <v>7150</v>
      </c>
    </row>
    <row r="392">
      <c r="B392" s="146" t="s">
        <v>80</v>
      </c>
      <c r="C392" s="147">
        <v>0.0</v>
      </c>
      <c r="D392" s="174">
        <f>(C392*206)*$M$282</f>
        <v>0</v>
      </c>
      <c r="E392" s="137">
        <f t="shared" si="215"/>
        <v>0</v>
      </c>
      <c r="F392" s="138">
        <f t="shared" si="208"/>
        <v>0</v>
      </c>
      <c r="G392" s="148">
        <f t="shared" si="209"/>
        <v>0</v>
      </c>
      <c r="H392" s="140">
        <f t="shared" si="210"/>
        <v>0</v>
      </c>
      <c r="I392" s="149">
        <f t="shared" si="211"/>
        <v>0</v>
      </c>
      <c r="J392" s="142">
        <f t="shared" si="212"/>
        <v>0</v>
      </c>
      <c r="K392" s="150">
        <f t="shared" si="213"/>
        <v>0</v>
      </c>
      <c r="L392" s="151">
        <f t="shared" si="214"/>
        <v>0</v>
      </c>
    </row>
    <row r="393">
      <c r="A393" s="156"/>
      <c r="B393" s="156"/>
      <c r="C393" s="147">
        <v>0.0</v>
      </c>
      <c r="D393" s="156"/>
      <c r="E393" s="156"/>
      <c r="F393" s="157"/>
      <c r="G393" s="156"/>
      <c r="H393" s="156"/>
      <c r="I393" s="156"/>
      <c r="J393" s="156"/>
      <c r="K393" s="158"/>
      <c r="L393" s="156"/>
    </row>
    <row r="394" ht="21.75" customHeight="1">
      <c r="A394" s="133" t="s">
        <v>163</v>
      </c>
      <c r="B394" s="146" t="s">
        <v>71</v>
      </c>
      <c r="C394" s="147">
        <v>0.0</v>
      </c>
      <c r="D394" s="174"/>
      <c r="E394" s="137">
        <f t="shared" ref="E394:E402" si="216">D394*1.15</f>
        <v>0</v>
      </c>
      <c r="F394" s="138">
        <f t="shared" ref="F394:F402" si="217">G394*3</f>
        <v>0</v>
      </c>
      <c r="G394" s="148">
        <f t="shared" ref="G394:G402" si="218">(E394*$G$6)*0.33</f>
        <v>0</v>
      </c>
      <c r="H394" s="140">
        <f t="shared" ref="H394:H402" si="219">I394*6</f>
        <v>0</v>
      </c>
      <c r="I394" s="149">
        <f t="shared" ref="I394:I402" si="220">(E394*$I$6)*0.1666666667</f>
        <v>0</v>
      </c>
      <c r="J394" s="142">
        <f t="shared" ref="J394:J402" si="221">K394*12</f>
        <v>0</v>
      </c>
      <c r="K394" s="150">
        <f t="shared" ref="K394:K402" si="222">(E394*$K$6)*0.0833</f>
        <v>0</v>
      </c>
      <c r="L394" s="151">
        <f t="shared" ref="L394:L402" si="223">D394*$L$6</f>
        <v>0</v>
      </c>
    </row>
    <row r="395" ht="21.75" customHeight="1">
      <c r="A395" s="176"/>
      <c r="B395" s="146" t="s">
        <v>63</v>
      </c>
      <c r="C395" s="147">
        <v>0.0</v>
      </c>
      <c r="D395" s="174"/>
      <c r="E395" s="137">
        <f t="shared" si="216"/>
        <v>0</v>
      </c>
      <c r="F395" s="138">
        <f t="shared" si="217"/>
        <v>0</v>
      </c>
      <c r="G395" s="148">
        <f t="shared" si="218"/>
        <v>0</v>
      </c>
      <c r="H395" s="140">
        <f t="shared" si="219"/>
        <v>0</v>
      </c>
      <c r="I395" s="149">
        <f t="shared" si="220"/>
        <v>0</v>
      </c>
      <c r="J395" s="142">
        <f t="shared" si="221"/>
        <v>0</v>
      </c>
      <c r="K395" s="150">
        <f t="shared" si="222"/>
        <v>0</v>
      </c>
      <c r="L395" s="151">
        <f t="shared" si="223"/>
        <v>0</v>
      </c>
    </row>
    <row r="396" ht="35.25" customHeight="1">
      <c r="A396" s="176"/>
      <c r="B396" s="185" t="s">
        <v>140</v>
      </c>
      <c r="C396" s="147">
        <v>0.0</v>
      </c>
      <c r="D396" s="174"/>
      <c r="E396" s="137">
        <f t="shared" si="216"/>
        <v>0</v>
      </c>
      <c r="F396" s="138">
        <f t="shared" si="217"/>
        <v>0</v>
      </c>
      <c r="G396" s="148">
        <f t="shared" si="218"/>
        <v>0</v>
      </c>
      <c r="H396" s="140">
        <f t="shared" si="219"/>
        <v>0</v>
      </c>
      <c r="I396" s="149">
        <f t="shared" si="220"/>
        <v>0</v>
      </c>
      <c r="J396" s="142">
        <f t="shared" si="221"/>
        <v>0</v>
      </c>
      <c r="K396" s="150">
        <f t="shared" si="222"/>
        <v>0</v>
      </c>
      <c r="L396" s="151">
        <f t="shared" si="223"/>
        <v>0</v>
      </c>
    </row>
    <row r="397" ht="16.5" customHeight="1">
      <c r="A397" s="176"/>
      <c r="B397" s="146" t="s">
        <v>154</v>
      </c>
      <c r="C397" s="147">
        <v>0.0</v>
      </c>
      <c r="D397" s="174"/>
      <c r="E397" s="137">
        <f t="shared" si="216"/>
        <v>0</v>
      </c>
      <c r="F397" s="138">
        <f t="shared" si="217"/>
        <v>0</v>
      </c>
      <c r="G397" s="148">
        <f t="shared" si="218"/>
        <v>0</v>
      </c>
      <c r="H397" s="140">
        <f t="shared" si="219"/>
        <v>0</v>
      </c>
      <c r="I397" s="149">
        <f t="shared" si="220"/>
        <v>0</v>
      </c>
      <c r="J397" s="142">
        <f t="shared" si="221"/>
        <v>0</v>
      </c>
      <c r="K397" s="150">
        <f t="shared" si="222"/>
        <v>0</v>
      </c>
      <c r="L397" s="151">
        <f t="shared" si="223"/>
        <v>0</v>
      </c>
    </row>
    <row r="398" ht="21.75" customHeight="1">
      <c r="A398" s="176"/>
      <c r="B398" s="146" t="s">
        <v>99</v>
      </c>
      <c r="C398" s="147">
        <v>0.0</v>
      </c>
      <c r="D398" s="174">
        <v>19400.0</v>
      </c>
      <c r="E398" s="137">
        <f t="shared" si="216"/>
        <v>22310</v>
      </c>
      <c r="F398" s="138">
        <f t="shared" si="217"/>
        <v>24516.459</v>
      </c>
      <c r="G398" s="148">
        <f t="shared" si="218"/>
        <v>8172.153</v>
      </c>
      <c r="H398" s="140">
        <f t="shared" si="219"/>
        <v>27664.40001</v>
      </c>
      <c r="I398" s="149">
        <f t="shared" si="220"/>
        <v>4610.733334</v>
      </c>
      <c r="J398" s="142">
        <f t="shared" si="221"/>
        <v>32113.54944</v>
      </c>
      <c r="K398" s="150">
        <f t="shared" si="222"/>
        <v>2676.12912</v>
      </c>
      <c r="L398" s="151">
        <f t="shared" si="223"/>
        <v>4268</v>
      </c>
    </row>
    <row r="399">
      <c r="B399" s="146" t="s">
        <v>62</v>
      </c>
      <c r="C399" s="147">
        <v>140.0</v>
      </c>
      <c r="D399" s="174">
        <v>69000.0</v>
      </c>
      <c r="E399" s="137">
        <f t="shared" si="216"/>
        <v>79350</v>
      </c>
      <c r="F399" s="138">
        <f t="shared" si="217"/>
        <v>87197.715</v>
      </c>
      <c r="G399" s="148">
        <f t="shared" si="218"/>
        <v>29065.905</v>
      </c>
      <c r="H399" s="140">
        <f t="shared" si="219"/>
        <v>98394.00002</v>
      </c>
      <c r="I399" s="149">
        <f t="shared" si="220"/>
        <v>16399</v>
      </c>
      <c r="J399" s="142">
        <f t="shared" si="221"/>
        <v>114218.2944</v>
      </c>
      <c r="K399" s="150">
        <f t="shared" si="222"/>
        <v>9518.1912</v>
      </c>
      <c r="L399" s="151">
        <f t="shared" si="223"/>
        <v>15180</v>
      </c>
    </row>
    <row r="400">
      <c r="B400" s="146" t="s">
        <v>67</v>
      </c>
      <c r="C400" s="147">
        <v>140.0</v>
      </c>
      <c r="D400" s="174">
        <v>33500.0</v>
      </c>
      <c r="E400" s="137">
        <f t="shared" si="216"/>
        <v>38525</v>
      </c>
      <c r="F400" s="138">
        <f t="shared" si="217"/>
        <v>42335.1225</v>
      </c>
      <c r="G400" s="148">
        <f t="shared" si="218"/>
        <v>14111.7075</v>
      </c>
      <c r="H400" s="140">
        <f t="shared" si="219"/>
        <v>47771.00001</v>
      </c>
      <c r="I400" s="149">
        <f t="shared" si="220"/>
        <v>7961.833335</v>
      </c>
      <c r="J400" s="142">
        <f t="shared" si="221"/>
        <v>55453.8096</v>
      </c>
      <c r="K400" s="150">
        <f t="shared" si="222"/>
        <v>4621.1508</v>
      </c>
      <c r="L400" s="151">
        <f t="shared" si="223"/>
        <v>7370</v>
      </c>
    </row>
    <row r="401">
      <c r="B401" s="146" t="s">
        <v>80</v>
      </c>
      <c r="C401" s="147">
        <v>140.0</v>
      </c>
      <c r="D401" s="174">
        <v>33500.0</v>
      </c>
      <c r="E401" s="137">
        <f t="shared" si="216"/>
        <v>38525</v>
      </c>
      <c r="F401" s="138">
        <f t="shared" si="217"/>
        <v>42335.1225</v>
      </c>
      <c r="G401" s="148">
        <f t="shared" si="218"/>
        <v>14111.7075</v>
      </c>
      <c r="H401" s="140">
        <f t="shared" si="219"/>
        <v>47771.00001</v>
      </c>
      <c r="I401" s="149">
        <f t="shared" si="220"/>
        <v>7961.833335</v>
      </c>
      <c r="J401" s="142">
        <f t="shared" si="221"/>
        <v>55453.8096</v>
      </c>
      <c r="K401" s="150">
        <f t="shared" si="222"/>
        <v>4621.1508</v>
      </c>
      <c r="L401" s="151">
        <f t="shared" si="223"/>
        <v>7370</v>
      </c>
    </row>
    <row r="402">
      <c r="B402" s="146"/>
      <c r="C402" s="147">
        <v>140.0</v>
      </c>
      <c r="D402" s="174">
        <v>33500.0</v>
      </c>
      <c r="E402" s="137">
        <f t="shared" si="216"/>
        <v>38525</v>
      </c>
      <c r="F402" s="198">
        <f t="shared" si="217"/>
        <v>42335.1225</v>
      </c>
      <c r="G402" s="199">
        <f t="shared" si="218"/>
        <v>14111.7075</v>
      </c>
      <c r="H402" s="200">
        <f t="shared" si="219"/>
        <v>47771.00001</v>
      </c>
      <c r="I402" s="201">
        <f t="shared" si="220"/>
        <v>7961.833335</v>
      </c>
      <c r="J402" s="202">
        <f t="shared" si="221"/>
        <v>55453.8096</v>
      </c>
      <c r="K402" s="203">
        <f t="shared" si="222"/>
        <v>4621.1508</v>
      </c>
      <c r="L402" s="151">
        <f t="shared" si="223"/>
        <v>7370</v>
      </c>
    </row>
  </sheetData>
  <mergeCells count="2">
    <mergeCell ref="A1:AA3"/>
    <mergeCell ref="F5:K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28.43"/>
    <col customWidth="1" min="3" max="3" width="16.86"/>
    <col customWidth="1" min="4" max="4" width="20.86"/>
    <col customWidth="1" min="5" max="5" width="27.71"/>
    <col customWidth="1" min="6" max="6" width="21.57"/>
    <col customWidth="1" min="7" max="7" width="20.29"/>
    <col customWidth="1" min="8" max="8" width="21.43"/>
    <col customWidth="1" min="9" max="9" width="20.57"/>
    <col customWidth="1" min="10" max="10" width="22.43"/>
    <col customWidth="1" min="11" max="11" width="19.57"/>
    <col customWidth="1" min="12" max="12" width="27.86"/>
  </cols>
  <sheetData>
    <row r="1">
      <c r="A1" s="1"/>
    </row>
    <row r="4">
      <c r="A4" s="2"/>
      <c r="B4" s="2"/>
      <c r="C4" s="3"/>
      <c r="D4" s="3"/>
      <c r="E4" s="120"/>
      <c r="F4" s="66"/>
      <c r="G4" s="66"/>
      <c r="H4" s="121"/>
      <c r="I4" s="121"/>
      <c r="J4" s="6"/>
      <c r="K4" s="6"/>
    </row>
    <row r="5">
      <c r="A5" s="2"/>
      <c r="B5" s="2"/>
      <c r="C5" s="3"/>
      <c r="D5" s="3"/>
      <c r="E5" s="120"/>
      <c r="F5" s="204" t="s">
        <v>0</v>
      </c>
      <c r="G5" s="123"/>
      <c r="H5" s="123"/>
      <c r="I5" s="123"/>
      <c r="J5" s="123"/>
      <c r="K5" s="124"/>
    </row>
    <row r="6">
      <c r="A6" s="2"/>
      <c r="B6" s="2"/>
      <c r="C6" s="3"/>
      <c r="D6" s="3"/>
      <c r="E6" s="120"/>
      <c r="F6" s="125"/>
      <c r="G6" s="126">
        <v>1.11</v>
      </c>
      <c r="H6" s="126"/>
      <c r="I6" s="126">
        <v>1.24</v>
      </c>
      <c r="J6" s="126"/>
      <c r="K6" s="127">
        <v>1.44</v>
      </c>
      <c r="L6" s="128">
        <v>0.22</v>
      </c>
    </row>
    <row r="7">
      <c r="A7" s="16" t="s">
        <v>1</v>
      </c>
      <c r="B7" s="129" t="s">
        <v>58</v>
      </c>
      <c r="C7" s="18" t="s">
        <v>3</v>
      </c>
      <c r="D7" s="19" t="s">
        <v>4</v>
      </c>
      <c r="E7" s="20" t="s">
        <v>5</v>
      </c>
      <c r="F7" s="132" t="s">
        <v>6</v>
      </c>
      <c r="G7" s="205" t="s">
        <v>7</v>
      </c>
      <c r="H7" s="205" t="s">
        <v>8</v>
      </c>
      <c r="I7" s="206" t="s">
        <v>9</v>
      </c>
      <c r="J7" s="205" t="s">
        <v>10</v>
      </c>
      <c r="K7" s="206" t="s">
        <v>11</v>
      </c>
      <c r="L7" s="207" t="s">
        <v>42</v>
      </c>
    </row>
    <row r="8" ht="19.5" customHeight="1">
      <c r="A8" s="208" t="s">
        <v>164</v>
      </c>
      <c r="B8" s="209" t="s">
        <v>165</v>
      </c>
      <c r="C8" s="101">
        <v>70.81681348314609</v>
      </c>
      <c r="D8" s="210">
        <f t="shared" ref="D8:D11" si="1">(C8*206)*$M$8</f>
        <v>17797.68156</v>
      </c>
      <c r="E8" s="211">
        <f t="shared" ref="E8:E11" si="2">D8*1.15</f>
        <v>20467.3338</v>
      </c>
      <c r="F8" s="212">
        <f t="shared" ref="F8:F11" si="3">G8*3</f>
        <v>22491.55311</v>
      </c>
      <c r="G8" s="213">
        <f t="shared" ref="G8:G11" si="4">(E8*$G$6)*0.33</f>
        <v>7497.184371</v>
      </c>
      <c r="H8" s="214">
        <f t="shared" ref="H8:H11" si="5">I8*6</f>
        <v>25379.49392</v>
      </c>
      <c r="I8" s="215">
        <f t="shared" ref="I8:I11" si="6">(E8*$I$6)*0.1666666667</f>
        <v>4229.915653</v>
      </c>
      <c r="J8" s="216">
        <f t="shared" ref="J8:J11" si="7">K8*12</f>
        <v>29461.17149</v>
      </c>
      <c r="K8" s="217">
        <f t="shared" ref="K8:K11" si="8">(E8*$K$6)*0.0833</f>
        <v>2455.097624</v>
      </c>
      <c r="L8" s="218">
        <f t="shared" ref="L8:L11" si="9">D8*$L$6</f>
        <v>3915.489944</v>
      </c>
      <c r="M8" s="99">
        <v>1.22</v>
      </c>
    </row>
    <row r="9">
      <c r="A9" s="219"/>
      <c r="B9" s="220" t="s">
        <v>166</v>
      </c>
      <c r="C9" s="101">
        <v>73.5145968539326</v>
      </c>
      <c r="D9" s="210">
        <f t="shared" si="1"/>
        <v>18475.68848</v>
      </c>
      <c r="E9" s="211">
        <f t="shared" si="2"/>
        <v>21247.04175</v>
      </c>
      <c r="F9" s="212">
        <f t="shared" si="3"/>
        <v>23348.37418</v>
      </c>
      <c r="G9" s="213">
        <f t="shared" si="4"/>
        <v>7782.791394</v>
      </c>
      <c r="H9" s="214">
        <f t="shared" si="5"/>
        <v>26346.33178</v>
      </c>
      <c r="I9" s="215">
        <f t="shared" si="6"/>
        <v>4391.055297</v>
      </c>
      <c r="J9" s="216">
        <f t="shared" si="7"/>
        <v>30583.50183</v>
      </c>
      <c r="K9" s="217">
        <f t="shared" si="8"/>
        <v>2548.625152</v>
      </c>
      <c r="L9" s="221">
        <f t="shared" si="9"/>
        <v>4064.651466</v>
      </c>
    </row>
    <row r="10">
      <c r="A10" s="222"/>
      <c r="B10" s="220" t="s">
        <v>63</v>
      </c>
      <c r="C10" s="101">
        <v>57.32789662921349</v>
      </c>
      <c r="D10" s="210">
        <f t="shared" si="1"/>
        <v>14407.64698</v>
      </c>
      <c r="E10" s="211">
        <f t="shared" si="2"/>
        <v>16568.79403</v>
      </c>
      <c r="F10" s="212">
        <f t="shared" si="3"/>
        <v>18207.44776</v>
      </c>
      <c r="G10" s="213">
        <f t="shared" si="4"/>
        <v>6069.149252</v>
      </c>
      <c r="H10" s="214">
        <f t="shared" si="5"/>
        <v>20545.3046</v>
      </c>
      <c r="I10" s="215">
        <f t="shared" si="6"/>
        <v>3424.217433</v>
      </c>
      <c r="J10" s="216">
        <f t="shared" si="7"/>
        <v>23849.51977</v>
      </c>
      <c r="K10" s="217">
        <f t="shared" si="8"/>
        <v>1987.459981</v>
      </c>
      <c r="L10" s="221">
        <f t="shared" si="9"/>
        <v>3169.682336</v>
      </c>
    </row>
    <row r="11">
      <c r="A11" s="222"/>
      <c r="B11" s="220" t="s">
        <v>167</v>
      </c>
      <c r="C11" s="101">
        <v>68.7934759550562</v>
      </c>
      <c r="D11" s="210">
        <f t="shared" si="1"/>
        <v>17289.17638</v>
      </c>
      <c r="E11" s="211">
        <f t="shared" si="2"/>
        <v>19882.55283</v>
      </c>
      <c r="F11" s="212">
        <f t="shared" si="3"/>
        <v>21848.93731</v>
      </c>
      <c r="G11" s="213">
        <f t="shared" si="4"/>
        <v>7282.979103</v>
      </c>
      <c r="H11" s="214">
        <f t="shared" si="5"/>
        <v>24654.36552</v>
      </c>
      <c r="I11" s="215">
        <f t="shared" si="6"/>
        <v>4109.06092</v>
      </c>
      <c r="J11" s="216">
        <f t="shared" si="7"/>
        <v>28619.42373</v>
      </c>
      <c r="K11" s="217">
        <f t="shared" si="8"/>
        <v>2384.951977</v>
      </c>
      <c r="L11" s="221">
        <f t="shared" si="9"/>
        <v>3803.618803</v>
      </c>
    </row>
    <row r="12">
      <c r="A12" s="156"/>
      <c r="B12" s="156"/>
      <c r="C12" s="156"/>
      <c r="D12" s="156"/>
      <c r="E12" s="156"/>
      <c r="F12" s="157"/>
      <c r="G12" s="156"/>
      <c r="H12" s="156"/>
      <c r="I12" s="156"/>
      <c r="J12" s="156"/>
      <c r="K12" s="158"/>
      <c r="L12" s="156"/>
    </row>
    <row r="13">
      <c r="A13" s="208" t="s">
        <v>168</v>
      </c>
      <c r="B13" s="220" t="s">
        <v>169</v>
      </c>
      <c r="C13" s="101">
        <v>70.05393258426967</v>
      </c>
      <c r="D13" s="210">
        <f t="shared" ref="D13:D18" si="10">(C13*206)*$M$8</f>
        <v>17605.95434</v>
      </c>
      <c r="E13" s="211">
        <f t="shared" ref="E13:E18" si="11">D13*1.15</f>
        <v>20246.84749</v>
      </c>
      <c r="F13" s="212">
        <f t="shared" ref="F13:F18" si="12">G13*3</f>
        <v>22249.2607</v>
      </c>
      <c r="G13" s="213">
        <f t="shared" ref="G13:G18" si="13">(E13*$G$6)*0.33</f>
        <v>7416.420235</v>
      </c>
      <c r="H13" s="214">
        <f t="shared" ref="H13:H18" si="14">I13*6</f>
        <v>25106.09089</v>
      </c>
      <c r="I13" s="215">
        <f t="shared" ref="I13:I18" si="15">(E13*$I$6)*0.1666666667</f>
        <v>4184.348482</v>
      </c>
      <c r="J13" s="216">
        <f t="shared" ref="J13:J18" si="16">K13*12</f>
        <v>29143.7982</v>
      </c>
      <c r="K13" s="217">
        <f t="shared" ref="K13:K18" si="17">(E13*$K$6)*0.0833</f>
        <v>2428.64985</v>
      </c>
      <c r="L13" s="221">
        <f t="shared" ref="L13:L18" si="18">D13*$L$6</f>
        <v>3873.309954</v>
      </c>
    </row>
    <row r="14">
      <c r="A14" s="222"/>
      <c r="B14" s="220" t="s">
        <v>166</v>
      </c>
      <c r="C14" s="101">
        <v>77.12359550561798</v>
      </c>
      <c r="D14" s="210">
        <f t="shared" si="10"/>
        <v>19382.70202</v>
      </c>
      <c r="E14" s="211">
        <f t="shared" si="11"/>
        <v>22290.10733</v>
      </c>
      <c r="F14" s="212">
        <f t="shared" si="12"/>
        <v>24494.59894</v>
      </c>
      <c r="G14" s="213">
        <f t="shared" si="13"/>
        <v>8164.866313</v>
      </c>
      <c r="H14" s="214">
        <f t="shared" si="14"/>
        <v>27639.73309</v>
      </c>
      <c r="I14" s="215">
        <f t="shared" si="15"/>
        <v>4606.622182</v>
      </c>
      <c r="J14" s="216">
        <f t="shared" si="16"/>
        <v>32084.91545</v>
      </c>
      <c r="K14" s="217">
        <f t="shared" si="17"/>
        <v>2673.742954</v>
      </c>
      <c r="L14" s="221">
        <f t="shared" si="18"/>
        <v>4264.194445</v>
      </c>
    </row>
    <row r="15">
      <c r="A15" s="222"/>
      <c r="B15" s="220" t="s">
        <v>63</v>
      </c>
      <c r="C15" s="101">
        <v>70.85730337078652</v>
      </c>
      <c r="D15" s="210">
        <f t="shared" si="10"/>
        <v>17807.85748</v>
      </c>
      <c r="E15" s="211">
        <f t="shared" si="11"/>
        <v>20479.03611</v>
      </c>
      <c r="F15" s="212">
        <f t="shared" si="12"/>
        <v>22504.41278</v>
      </c>
      <c r="G15" s="213">
        <f t="shared" si="13"/>
        <v>7501.470925</v>
      </c>
      <c r="H15" s="214">
        <f t="shared" si="14"/>
        <v>25394.00478</v>
      </c>
      <c r="I15" s="215">
        <f t="shared" si="15"/>
        <v>4232.334129</v>
      </c>
      <c r="J15" s="216">
        <f t="shared" si="16"/>
        <v>29478.01607</v>
      </c>
      <c r="K15" s="217">
        <f t="shared" si="17"/>
        <v>2456.501339</v>
      </c>
      <c r="L15" s="221">
        <f t="shared" si="18"/>
        <v>3917.728646</v>
      </c>
    </row>
    <row r="16">
      <c r="A16" s="222"/>
      <c r="B16" s="220" t="s">
        <v>61</v>
      </c>
      <c r="C16" s="101">
        <v>73.5145968539326</v>
      </c>
      <c r="D16" s="210">
        <f t="shared" si="10"/>
        <v>18475.68848</v>
      </c>
      <c r="E16" s="211">
        <f t="shared" si="11"/>
        <v>21247.04175</v>
      </c>
      <c r="F16" s="212">
        <f t="shared" si="12"/>
        <v>23348.37418</v>
      </c>
      <c r="G16" s="213">
        <f t="shared" si="13"/>
        <v>7782.791394</v>
      </c>
      <c r="H16" s="214">
        <f t="shared" si="14"/>
        <v>26346.33178</v>
      </c>
      <c r="I16" s="215">
        <f t="shared" si="15"/>
        <v>4391.055297</v>
      </c>
      <c r="J16" s="216">
        <f t="shared" si="16"/>
        <v>30583.50183</v>
      </c>
      <c r="K16" s="217">
        <f t="shared" si="17"/>
        <v>2548.625152</v>
      </c>
      <c r="L16" s="221">
        <f t="shared" si="18"/>
        <v>4064.651466</v>
      </c>
    </row>
    <row r="17">
      <c r="A17" s="222"/>
      <c r="B17" s="220" t="s">
        <v>170</v>
      </c>
      <c r="C17" s="101">
        <v>57.32789662921349</v>
      </c>
      <c r="D17" s="210">
        <f t="shared" si="10"/>
        <v>14407.64698</v>
      </c>
      <c r="E17" s="211">
        <f t="shared" si="11"/>
        <v>16568.79403</v>
      </c>
      <c r="F17" s="212">
        <f t="shared" si="12"/>
        <v>18207.44776</v>
      </c>
      <c r="G17" s="213">
        <f t="shared" si="13"/>
        <v>6069.149252</v>
      </c>
      <c r="H17" s="214">
        <f t="shared" si="14"/>
        <v>20545.3046</v>
      </c>
      <c r="I17" s="215">
        <f t="shared" si="15"/>
        <v>3424.217433</v>
      </c>
      <c r="J17" s="216">
        <f t="shared" si="16"/>
        <v>23849.51977</v>
      </c>
      <c r="K17" s="217">
        <f t="shared" si="17"/>
        <v>1987.459981</v>
      </c>
      <c r="L17" s="221">
        <f t="shared" si="18"/>
        <v>3169.682336</v>
      </c>
    </row>
    <row r="18">
      <c r="A18" s="222"/>
      <c r="B18" s="223" t="s">
        <v>140</v>
      </c>
      <c r="C18" s="101">
        <v>68.11903011235955</v>
      </c>
      <c r="D18" s="210">
        <f t="shared" si="10"/>
        <v>17119.67465</v>
      </c>
      <c r="E18" s="211">
        <f t="shared" si="11"/>
        <v>19687.62585</v>
      </c>
      <c r="F18" s="212">
        <f t="shared" si="12"/>
        <v>21634.73204</v>
      </c>
      <c r="G18" s="213">
        <f t="shared" si="13"/>
        <v>7211.577347</v>
      </c>
      <c r="H18" s="214">
        <f t="shared" si="14"/>
        <v>24412.65605</v>
      </c>
      <c r="I18" s="215">
        <f t="shared" si="15"/>
        <v>4068.776009</v>
      </c>
      <c r="J18" s="216">
        <f t="shared" si="16"/>
        <v>28338.84114</v>
      </c>
      <c r="K18" s="217">
        <f t="shared" si="17"/>
        <v>2361.570095</v>
      </c>
      <c r="L18" s="221">
        <f t="shared" si="18"/>
        <v>3766.328423</v>
      </c>
    </row>
    <row r="19">
      <c r="A19" s="156"/>
      <c r="B19" s="156"/>
      <c r="C19" s="156"/>
      <c r="D19" s="156"/>
      <c r="E19" s="156"/>
      <c r="F19" s="157"/>
      <c r="G19" s="156"/>
      <c r="H19" s="156"/>
      <c r="I19" s="156"/>
      <c r="J19" s="156"/>
      <c r="K19" s="158"/>
      <c r="L19" s="156"/>
    </row>
    <row r="20">
      <c r="A20" s="208" t="s">
        <v>171</v>
      </c>
      <c r="B20" s="220" t="s">
        <v>169</v>
      </c>
      <c r="C20" s="101">
        <v>64.5</v>
      </c>
      <c r="D20" s="210">
        <f t="shared" ref="D20:D25" si="19">(C20*206)*$M$8</f>
        <v>16210.14</v>
      </c>
      <c r="E20" s="211">
        <f t="shared" ref="E20:E25" si="20">D20*1.15</f>
        <v>18641.661</v>
      </c>
      <c r="F20" s="212">
        <f t="shared" ref="F20:F25" si="21">G20*3</f>
        <v>20485.32127</v>
      </c>
      <c r="G20" s="213">
        <f t="shared" ref="G20:G25" si="22">(E20*$G$6)*0.33</f>
        <v>6828.440424</v>
      </c>
      <c r="H20" s="214">
        <f t="shared" ref="H20:H25" si="23">I20*6</f>
        <v>23115.65964</v>
      </c>
      <c r="I20" s="215">
        <f t="shared" ref="I20:I25" si="24">(E20*$I$6)*0.1666666667</f>
        <v>3852.609941</v>
      </c>
      <c r="J20" s="216">
        <f t="shared" ref="J20:J25" si="25">K20*12</f>
        <v>26833.25424</v>
      </c>
      <c r="K20" s="217">
        <f t="shared" ref="K20:K25" si="26">(E20*$K$6)*0.0833</f>
        <v>2236.10452</v>
      </c>
      <c r="L20" s="221">
        <f t="shared" ref="L20:L25" si="27">D20*$L$6</f>
        <v>3566.2308</v>
      </c>
    </row>
    <row r="21">
      <c r="A21" s="222"/>
      <c r="B21" s="220" t="s">
        <v>166</v>
      </c>
      <c r="C21" s="101">
        <v>85.65462202247193</v>
      </c>
      <c r="D21" s="210">
        <f t="shared" si="19"/>
        <v>21526.71961</v>
      </c>
      <c r="E21" s="211">
        <f t="shared" si="20"/>
        <v>24755.72755</v>
      </c>
      <c r="F21" s="212">
        <f t="shared" si="21"/>
        <v>27204.069</v>
      </c>
      <c r="G21" s="213">
        <f t="shared" si="22"/>
        <v>9068.023001</v>
      </c>
      <c r="H21" s="214">
        <f t="shared" si="23"/>
        <v>30697.10217</v>
      </c>
      <c r="I21" s="215">
        <f t="shared" si="24"/>
        <v>5116.183694</v>
      </c>
      <c r="J21" s="216">
        <f t="shared" si="25"/>
        <v>35633.98837</v>
      </c>
      <c r="K21" s="217">
        <f t="shared" si="26"/>
        <v>2969.499031</v>
      </c>
      <c r="L21" s="221">
        <f t="shared" si="27"/>
        <v>4735.878313</v>
      </c>
    </row>
    <row r="22">
      <c r="A22" s="222"/>
      <c r="B22" s="220" t="s">
        <v>63</v>
      </c>
      <c r="C22" s="101">
        <v>60.44561797752809</v>
      </c>
      <c r="D22" s="210">
        <f t="shared" si="19"/>
        <v>15191.19271</v>
      </c>
      <c r="E22" s="211">
        <f t="shared" si="20"/>
        <v>17469.87162</v>
      </c>
      <c r="F22" s="212">
        <f t="shared" si="21"/>
        <v>19197.64192</v>
      </c>
      <c r="G22" s="213">
        <f t="shared" si="22"/>
        <v>6399.213973</v>
      </c>
      <c r="H22" s="214">
        <f t="shared" si="23"/>
        <v>21662.64081</v>
      </c>
      <c r="I22" s="215">
        <f t="shared" si="24"/>
        <v>3610.440135</v>
      </c>
      <c r="J22" s="216">
        <f t="shared" si="25"/>
        <v>25146.55248</v>
      </c>
      <c r="K22" s="217">
        <f t="shared" si="26"/>
        <v>2095.54604</v>
      </c>
      <c r="L22" s="221">
        <f t="shared" si="27"/>
        <v>3342.062396</v>
      </c>
    </row>
    <row r="23">
      <c r="A23" s="222"/>
      <c r="B23" s="220" t="s">
        <v>61</v>
      </c>
      <c r="C23" s="101">
        <v>42.49008808988764</v>
      </c>
      <c r="D23" s="210">
        <f t="shared" si="19"/>
        <v>10678.60894</v>
      </c>
      <c r="E23" s="211">
        <f t="shared" si="20"/>
        <v>12280.40028</v>
      </c>
      <c r="F23" s="212">
        <f t="shared" si="21"/>
        <v>13494.93187</v>
      </c>
      <c r="G23" s="213">
        <f t="shared" si="22"/>
        <v>4498.310622</v>
      </c>
      <c r="H23" s="214">
        <f t="shared" si="23"/>
        <v>15227.69635</v>
      </c>
      <c r="I23" s="215">
        <f t="shared" si="24"/>
        <v>2537.949392</v>
      </c>
      <c r="J23" s="216">
        <f t="shared" si="25"/>
        <v>17676.70289</v>
      </c>
      <c r="K23" s="217">
        <f t="shared" si="26"/>
        <v>1473.058574</v>
      </c>
      <c r="L23" s="221">
        <f t="shared" si="27"/>
        <v>2349.293967</v>
      </c>
    </row>
    <row r="24">
      <c r="A24" s="222"/>
      <c r="B24" s="220" t="s">
        <v>170</v>
      </c>
      <c r="C24" s="101">
        <v>43.164533932584284</v>
      </c>
      <c r="D24" s="210">
        <f t="shared" si="19"/>
        <v>10848.11067</v>
      </c>
      <c r="E24" s="211">
        <f t="shared" si="20"/>
        <v>12475.32727</v>
      </c>
      <c r="F24" s="212">
        <f t="shared" si="21"/>
        <v>13709.13713</v>
      </c>
      <c r="G24" s="213">
        <f t="shared" si="22"/>
        <v>4569.712378</v>
      </c>
      <c r="H24" s="214">
        <f t="shared" si="23"/>
        <v>15469.40582</v>
      </c>
      <c r="I24" s="215">
        <f t="shared" si="24"/>
        <v>2578.234303</v>
      </c>
      <c r="J24" s="216">
        <f t="shared" si="25"/>
        <v>17957.28548</v>
      </c>
      <c r="K24" s="217">
        <f t="shared" si="26"/>
        <v>1496.440456</v>
      </c>
      <c r="L24" s="221">
        <f t="shared" si="27"/>
        <v>2386.584347</v>
      </c>
    </row>
    <row r="25">
      <c r="A25" s="222"/>
      <c r="B25" s="223" t="s">
        <v>140</v>
      </c>
      <c r="C25" s="101">
        <v>33.385069213483156</v>
      </c>
      <c r="D25" s="210">
        <f t="shared" si="19"/>
        <v>8390.335595</v>
      </c>
      <c r="E25" s="211">
        <f t="shared" si="20"/>
        <v>9648.885934</v>
      </c>
      <c r="F25" s="212">
        <f t="shared" si="21"/>
        <v>10603.16075</v>
      </c>
      <c r="G25" s="213">
        <f t="shared" si="22"/>
        <v>3534.386918</v>
      </c>
      <c r="H25" s="214">
        <f t="shared" si="23"/>
        <v>11964.61856</v>
      </c>
      <c r="I25" s="215">
        <f t="shared" si="24"/>
        <v>1994.103093</v>
      </c>
      <c r="J25" s="216">
        <f t="shared" si="25"/>
        <v>13888.83799</v>
      </c>
      <c r="K25" s="217">
        <f t="shared" si="26"/>
        <v>1157.403166</v>
      </c>
      <c r="L25" s="221">
        <f t="shared" si="27"/>
        <v>1845.873831</v>
      </c>
    </row>
    <row r="26">
      <c r="A26" s="156"/>
      <c r="B26" s="156"/>
      <c r="C26" s="156"/>
      <c r="D26" s="156"/>
      <c r="E26" s="156"/>
      <c r="F26" s="157"/>
      <c r="G26" s="156"/>
      <c r="H26" s="156"/>
      <c r="I26" s="156"/>
      <c r="J26" s="156"/>
      <c r="K26" s="158"/>
      <c r="L26" s="156"/>
    </row>
    <row r="27">
      <c r="A27" s="208" t="s">
        <v>172</v>
      </c>
      <c r="B27" s="220" t="s">
        <v>169</v>
      </c>
      <c r="C27" s="101">
        <v>78.57294067415732</v>
      </c>
      <c r="D27" s="210">
        <f t="shared" ref="D27:D31" si="28">(C27*206)*$M$8</f>
        <v>19746.95145</v>
      </c>
      <c r="E27" s="211">
        <f t="shared" ref="E27:E31" si="29">D27*1.15</f>
        <v>22708.99417</v>
      </c>
      <c r="F27" s="212">
        <f t="shared" ref="F27:F31" si="30">G27*3</f>
        <v>24954.91369</v>
      </c>
      <c r="G27" s="213">
        <f t="shared" ref="G27:G31" si="31">(E27*$G$6)*0.33</f>
        <v>8318.304564</v>
      </c>
      <c r="H27" s="214">
        <f t="shared" ref="H27:H31" si="32">I27*6</f>
        <v>28159.15277</v>
      </c>
      <c r="I27" s="215">
        <f t="shared" ref="I27:I31" si="33">(E27*$I$6)*0.1666666667</f>
        <v>4693.192129</v>
      </c>
      <c r="J27" s="216">
        <f t="shared" ref="J27:J31" si="34">K27*12</f>
        <v>32687.87122</v>
      </c>
      <c r="K27" s="217">
        <f t="shared" ref="K27:K31" si="35">(E27*$K$6)*0.0833</f>
        <v>2723.989268</v>
      </c>
      <c r="L27" s="221">
        <f t="shared" ref="L27:L31" si="36">D27*$L$6</f>
        <v>4344.329319</v>
      </c>
    </row>
    <row r="28">
      <c r="A28" s="222"/>
      <c r="B28" s="220" t="s">
        <v>166</v>
      </c>
      <c r="C28" s="101">
        <v>67.44458426966294</v>
      </c>
      <c r="D28" s="210">
        <f t="shared" si="28"/>
        <v>16950.17292</v>
      </c>
      <c r="E28" s="211">
        <f t="shared" si="29"/>
        <v>19492.69886</v>
      </c>
      <c r="F28" s="212">
        <f t="shared" si="30"/>
        <v>21420.52677</v>
      </c>
      <c r="G28" s="213">
        <f t="shared" si="31"/>
        <v>7140.175591</v>
      </c>
      <c r="H28" s="214">
        <f t="shared" si="32"/>
        <v>24170.94659</v>
      </c>
      <c r="I28" s="215">
        <f t="shared" si="33"/>
        <v>4028.491098</v>
      </c>
      <c r="J28" s="216">
        <f t="shared" si="34"/>
        <v>28058.25856</v>
      </c>
      <c r="K28" s="217">
        <f t="shared" si="35"/>
        <v>2338.188213</v>
      </c>
      <c r="L28" s="221">
        <f t="shared" si="36"/>
        <v>3729.038042</v>
      </c>
    </row>
    <row r="29">
      <c r="A29" s="222"/>
      <c r="B29" s="220" t="s">
        <v>63</v>
      </c>
      <c r="C29" s="101">
        <v>58.67678831460675</v>
      </c>
      <c r="D29" s="210">
        <f t="shared" si="28"/>
        <v>14746.65044</v>
      </c>
      <c r="E29" s="211">
        <f t="shared" si="29"/>
        <v>16958.64801</v>
      </c>
      <c r="F29" s="212">
        <f t="shared" si="30"/>
        <v>18635.85829</v>
      </c>
      <c r="G29" s="213">
        <f t="shared" si="31"/>
        <v>6211.952764</v>
      </c>
      <c r="H29" s="214">
        <f t="shared" si="32"/>
        <v>21028.72353</v>
      </c>
      <c r="I29" s="215">
        <f t="shared" si="33"/>
        <v>3504.787255</v>
      </c>
      <c r="J29" s="216">
        <f t="shared" si="34"/>
        <v>24410.68495</v>
      </c>
      <c r="K29" s="217">
        <f t="shared" si="35"/>
        <v>2034.223746</v>
      </c>
      <c r="L29" s="221">
        <f t="shared" si="36"/>
        <v>3244.263097</v>
      </c>
    </row>
    <row r="30">
      <c r="A30" s="222"/>
      <c r="B30" s="220" t="s">
        <v>61</v>
      </c>
      <c r="C30" s="101">
        <v>47.88565483146069</v>
      </c>
      <c r="D30" s="210">
        <f t="shared" si="28"/>
        <v>12034.62277</v>
      </c>
      <c r="E30" s="211">
        <f t="shared" si="29"/>
        <v>13839.81619</v>
      </c>
      <c r="F30" s="212">
        <f t="shared" si="30"/>
        <v>15208.57401</v>
      </c>
      <c r="G30" s="213">
        <f t="shared" si="31"/>
        <v>5069.52467</v>
      </c>
      <c r="H30" s="214">
        <f t="shared" si="32"/>
        <v>17161.37208</v>
      </c>
      <c r="I30" s="215">
        <f t="shared" si="33"/>
        <v>2860.228679</v>
      </c>
      <c r="J30" s="216">
        <f t="shared" si="34"/>
        <v>19921.36358</v>
      </c>
      <c r="K30" s="217">
        <f t="shared" si="35"/>
        <v>1660.113631</v>
      </c>
      <c r="L30" s="221">
        <f t="shared" si="36"/>
        <v>2647.61701</v>
      </c>
    </row>
    <row r="31">
      <c r="A31" s="222"/>
      <c r="B31" s="220" t="s">
        <v>170</v>
      </c>
      <c r="C31" s="101">
        <v>38.44341303370787</v>
      </c>
      <c r="D31" s="210">
        <f t="shared" si="28"/>
        <v>9661.598564</v>
      </c>
      <c r="E31" s="211">
        <f t="shared" si="29"/>
        <v>11110.83835</v>
      </c>
      <c r="F31" s="212">
        <f t="shared" si="30"/>
        <v>12209.70026</v>
      </c>
      <c r="G31" s="213">
        <f t="shared" si="31"/>
        <v>4069.900087</v>
      </c>
      <c r="H31" s="214">
        <f t="shared" si="32"/>
        <v>13777.43955</v>
      </c>
      <c r="I31" s="215">
        <f t="shared" si="33"/>
        <v>2296.239926</v>
      </c>
      <c r="J31" s="216">
        <f t="shared" si="34"/>
        <v>15993.20738</v>
      </c>
      <c r="K31" s="217">
        <f t="shared" si="35"/>
        <v>1332.767282</v>
      </c>
      <c r="L31" s="221">
        <f t="shared" si="36"/>
        <v>2125.551684</v>
      </c>
    </row>
    <row r="32">
      <c r="A32" s="156"/>
      <c r="B32" s="156"/>
      <c r="C32" s="156"/>
      <c r="D32" s="156"/>
      <c r="E32" s="156"/>
      <c r="F32" s="157"/>
      <c r="G32" s="156"/>
      <c r="H32" s="156"/>
      <c r="I32" s="156"/>
      <c r="J32" s="156"/>
      <c r="K32" s="158"/>
      <c r="L32" s="156"/>
    </row>
    <row r="33" ht="21.0" customHeight="1">
      <c r="A33" s="208" t="s">
        <v>173</v>
      </c>
      <c r="B33" s="220" t="s">
        <v>169</v>
      </c>
      <c r="C33" s="101">
        <v>79.24738651685396</v>
      </c>
      <c r="D33" s="210">
        <f t="shared" ref="D33:D38" si="37">(C33*206)*$M$8</f>
        <v>19916.45318</v>
      </c>
      <c r="E33" s="211">
        <f t="shared" ref="E33:E38" si="38">D33*1.15</f>
        <v>22903.92116</v>
      </c>
      <c r="F33" s="212">
        <f t="shared" ref="F33:F38" si="39">G33*3</f>
        <v>25169.11896</v>
      </c>
      <c r="G33" s="213">
        <f t="shared" ref="G33:G38" si="40">(E33*$G$6)*0.33</f>
        <v>8389.70632</v>
      </c>
      <c r="H33" s="214">
        <f t="shared" ref="H33:H38" si="41">I33*6</f>
        <v>28400.86224</v>
      </c>
      <c r="I33" s="215">
        <f t="shared" ref="I33:I38" si="42">(E33*$I$6)*0.1666666667</f>
        <v>4733.47704</v>
      </c>
      <c r="J33" s="216">
        <f t="shared" ref="J33:J38" si="43">K33*12</f>
        <v>32968.45381</v>
      </c>
      <c r="K33" s="217">
        <f t="shared" ref="K33:K38" si="44">(E33*$K$6)*0.0833</f>
        <v>2747.371151</v>
      </c>
      <c r="L33" s="221">
        <f t="shared" ref="L33:L38" si="45">D33*$L$6</f>
        <v>4381.619699</v>
      </c>
    </row>
    <row r="34">
      <c r="A34" s="222"/>
      <c r="B34" s="220" t="s">
        <v>166</v>
      </c>
      <c r="C34" s="101">
        <v>71.4912593258427</v>
      </c>
      <c r="D34" s="210">
        <f t="shared" si="37"/>
        <v>17967.18329</v>
      </c>
      <c r="E34" s="211">
        <f t="shared" si="38"/>
        <v>20662.26079</v>
      </c>
      <c r="F34" s="212">
        <f t="shared" si="39"/>
        <v>22705.75838</v>
      </c>
      <c r="G34" s="213">
        <f t="shared" si="40"/>
        <v>7568.586127</v>
      </c>
      <c r="H34" s="214">
        <f t="shared" si="41"/>
        <v>25621.20338</v>
      </c>
      <c r="I34" s="215">
        <f t="shared" si="42"/>
        <v>4270.200564</v>
      </c>
      <c r="J34" s="216">
        <f t="shared" si="43"/>
        <v>29741.75407</v>
      </c>
      <c r="K34" s="217">
        <f t="shared" si="44"/>
        <v>2478.479506</v>
      </c>
      <c r="L34" s="221">
        <f t="shared" si="45"/>
        <v>3952.780325</v>
      </c>
    </row>
    <row r="35">
      <c r="A35" s="222"/>
      <c r="B35" s="220" t="s">
        <v>63</v>
      </c>
      <c r="C35" s="101">
        <v>0.0</v>
      </c>
      <c r="D35" s="210">
        <f t="shared" si="37"/>
        <v>0</v>
      </c>
      <c r="E35" s="211">
        <f t="shared" si="38"/>
        <v>0</v>
      </c>
      <c r="F35" s="212">
        <f t="shared" si="39"/>
        <v>0</v>
      </c>
      <c r="G35" s="213">
        <f t="shared" si="40"/>
        <v>0</v>
      </c>
      <c r="H35" s="214">
        <f t="shared" si="41"/>
        <v>0</v>
      </c>
      <c r="I35" s="215">
        <f t="shared" si="42"/>
        <v>0</v>
      </c>
      <c r="J35" s="216">
        <f t="shared" si="43"/>
        <v>0</v>
      </c>
      <c r="K35" s="217">
        <f t="shared" si="44"/>
        <v>0</v>
      </c>
      <c r="L35" s="221">
        <f t="shared" si="45"/>
        <v>0</v>
      </c>
    </row>
    <row r="36">
      <c r="A36" s="222"/>
      <c r="B36" s="220" t="s">
        <v>61</v>
      </c>
      <c r="C36" s="101">
        <v>56.65345078651686</v>
      </c>
      <c r="D36" s="210">
        <f t="shared" si="37"/>
        <v>14238.14525</v>
      </c>
      <c r="E36" s="211">
        <f t="shared" si="38"/>
        <v>16373.86704</v>
      </c>
      <c r="F36" s="212">
        <f t="shared" si="39"/>
        <v>17993.24249</v>
      </c>
      <c r="G36" s="213">
        <f t="shared" si="40"/>
        <v>5997.747497</v>
      </c>
      <c r="H36" s="214">
        <f t="shared" si="41"/>
        <v>20303.59513</v>
      </c>
      <c r="I36" s="215">
        <f t="shared" si="42"/>
        <v>3383.932522</v>
      </c>
      <c r="J36" s="216">
        <f t="shared" si="43"/>
        <v>23568.93719</v>
      </c>
      <c r="K36" s="217">
        <f t="shared" si="44"/>
        <v>1964.078099</v>
      </c>
      <c r="L36" s="221">
        <f t="shared" si="45"/>
        <v>3132.391955</v>
      </c>
    </row>
    <row r="37">
      <c r="A37" s="222"/>
      <c r="B37" s="220" t="s">
        <v>170</v>
      </c>
      <c r="C37" s="101">
        <v>0.0</v>
      </c>
      <c r="D37" s="210">
        <f t="shared" si="37"/>
        <v>0</v>
      </c>
      <c r="E37" s="211">
        <f t="shared" si="38"/>
        <v>0</v>
      </c>
      <c r="F37" s="212">
        <f t="shared" si="39"/>
        <v>0</v>
      </c>
      <c r="G37" s="213">
        <f t="shared" si="40"/>
        <v>0</v>
      </c>
      <c r="H37" s="214">
        <f t="shared" si="41"/>
        <v>0</v>
      </c>
      <c r="I37" s="215">
        <f t="shared" si="42"/>
        <v>0</v>
      </c>
      <c r="J37" s="216">
        <f t="shared" si="43"/>
        <v>0</v>
      </c>
      <c r="K37" s="217">
        <f t="shared" si="44"/>
        <v>0</v>
      </c>
      <c r="L37" s="221">
        <f t="shared" si="45"/>
        <v>0</v>
      </c>
    </row>
    <row r="38">
      <c r="A38" s="222"/>
      <c r="B38" s="220" t="s">
        <v>68</v>
      </c>
      <c r="C38" s="101">
        <v>24.954496179775283</v>
      </c>
      <c r="D38" s="210">
        <f t="shared" si="37"/>
        <v>6271.56398</v>
      </c>
      <c r="E38" s="211">
        <f t="shared" si="38"/>
        <v>7212.298577</v>
      </c>
      <c r="F38" s="212">
        <f t="shared" si="39"/>
        <v>7925.594906</v>
      </c>
      <c r="G38" s="213">
        <f t="shared" si="40"/>
        <v>2641.864969</v>
      </c>
      <c r="H38" s="214">
        <f t="shared" si="41"/>
        <v>8943.250237</v>
      </c>
      <c r="I38" s="215">
        <f t="shared" si="42"/>
        <v>1490.541706</v>
      </c>
      <c r="J38" s="216">
        <f t="shared" si="43"/>
        <v>10381.55567</v>
      </c>
      <c r="K38" s="217">
        <f t="shared" si="44"/>
        <v>865.1296389</v>
      </c>
      <c r="L38" s="221">
        <f t="shared" si="45"/>
        <v>1379.744076</v>
      </c>
    </row>
    <row r="39">
      <c r="A39" s="156"/>
      <c r="B39" s="156"/>
      <c r="C39" s="156"/>
      <c r="D39" s="156"/>
      <c r="E39" s="156"/>
      <c r="F39" s="157"/>
      <c r="G39" s="156"/>
      <c r="H39" s="156"/>
      <c r="I39" s="156"/>
      <c r="J39" s="156"/>
      <c r="K39" s="158"/>
      <c r="L39" s="156"/>
    </row>
    <row r="40" ht="21.0" customHeight="1">
      <c r="A40" s="208" t="s">
        <v>174</v>
      </c>
      <c r="B40" s="220" t="s">
        <v>169</v>
      </c>
      <c r="C40" s="101">
        <v>126.12137258426968</v>
      </c>
      <c r="D40" s="210">
        <f t="shared" ref="D40:D44" si="46">(C40*206)*$M$8</f>
        <v>31696.82336</v>
      </c>
      <c r="E40" s="211">
        <f t="shared" ref="E40:E44" si="47">D40*1.15</f>
        <v>36451.34686</v>
      </c>
      <c r="F40" s="212">
        <f t="shared" ref="F40:F44" si="48">G40*3</f>
        <v>40056.38507</v>
      </c>
      <c r="G40" s="213">
        <f t="shared" ref="G40:G44" si="49">(E40*$G$6)*0.33</f>
        <v>13352.12836</v>
      </c>
      <c r="H40" s="214">
        <f t="shared" ref="H40:H44" si="50">I40*6</f>
        <v>45199.67012</v>
      </c>
      <c r="I40" s="215">
        <f t="shared" ref="I40:I44" si="51">(E40*$I$6)*0.1666666667</f>
        <v>7533.278353</v>
      </c>
      <c r="J40" s="216">
        <f t="shared" ref="J40:J44" si="52">K40*12</f>
        <v>52468.9435</v>
      </c>
      <c r="K40" s="217">
        <f t="shared" ref="K40:K44" si="53">(E40*$K$6)*0.0833</f>
        <v>4372.411959</v>
      </c>
      <c r="L40" s="221">
        <f t="shared" ref="L40:L44" si="54">D40*$L$6</f>
        <v>6973.301139</v>
      </c>
    </row>
    <row r="41">
      <c r="A41" s="222"/>
      <c r="B41" s="220" t="s">
        <v>166</v>
      </c>
      <c r="C41" s="101">
        <v>0.0</v>
      </c>
      <c r="D41" s="210">
        <f t="shared" si="46"/>
        <v>0</v>
      </c>
      <c r="E41" s="211">
        <f t="shared" si="47"/>
        <v>0</v>
      </c>
      <c r="F41" s="212">
        <f t="shared" si="48"/>
        <v>0</v>
      </c>
      <c r="G41" s="213">
        <f t="shared" si="49"/>
        <v>0</v>
      </c>
      <c r="H41" s="214">
        <f t="shared" si="50"/>
        <v>0</v>
      </c>
      <c r="I41" s="215">
        <f t="shared" si="51"/>
        <v>0</v>
      </c>
      <c r="J41" s="216">
        <f t="shared" si="52"/>
        <v>0</v>
      </c>
      <c r="K41" s="217">
        <f t="shared" si="53"/>
        <v>0</v>
      </c>
      <c r="L41" s="221">
        <f t="shared" si="54"/>
        <v>0</v>
      </c>
    </row>
    <row r="42">
      <c r="A42" s="222"/>
      <c r="B42" s="220" t="s">
        <v>63</v>
      </c>
      <c r="C42" s="101">
        <v>0.0</v>
      </c>
      <c r="D42" s="210">
        <f t="shared" si="46"/>
        <v>0</v>
      </c>
      <c r="E42" s="211">
        <f t="shared" si="47"/>
        <v>0</v>
      </c>
      <c r="F42" s="212">
        <f t="shared" si="48"/>
        <v>0</v>
      </c>
      <c r="G42" s="213">
        <f t="shared" si="49"/>
        <v>0</v>
      </c>
      <c r="H42" s="214">
        <f t="shared" si="50"/>
        <v>0</v>
      </c>
      <c r="I42" s="215">
        <f t="shared" si="51"/>
        <v>0</v>
      </c>
      <c r="J42" s="216">
        <f t="shared" si="52"/>
        <v>0</v>
      </c>
      <c r="K42" s="217">
        <f t="shared" si="53"/>
        <v>0</v>
      </c>
      <c r="L42" s="221">
        <f t="shared" si="54"/>
        <v>0</v>
      </c>
    </row>
    <row r="43">
      <c r="A43" s="222"/>
      <c r="B43" s="220" t="s">
        <v>61</v>
      </c>
      <c r="C43" s="101">
        <v>80.2590552808989</v>
      </c>
      <c r="D43" s="210">
        <f t="shared" si="46"/>
        <v>20170.70577</v>
      </c>
      <c r="E43" s="211">
        <f t="shared" si="47"/>
        <v>23196.31164</v>
      </c>
      <c r="F43" s="212">
        <f t="shared" si="48"/>
        <v>25490.42686</v>
      </c>
      <c r="G43" s="213">
        <f t="shared" si="49"/>
        <v>8496.808953</v>
      </c>
      <c r="H43" s="214">
        <f t="shared" si="50"/>
        <v>28763.42644</v>
      </c>
      <c r="I43" s="215">
        <f t="shared" si="51"/>
        <v>4793.904406</v>
      </c>
      <c r="J43" s="216">
        <f t="shared" si="52"/>
        <v>33389.32768</v>
      </c>
      <c r="K43" s="217">
        <f t="shared" si="53"/>
        <v>2782.443974</v>
      </c>
      <c r="L43" s="221">
        <f t="shared" si="54"/>
        <v>4437.55527</v>
      </c>
    </row>
    <row r="44">
      <c r="A44" s="222"/>
      <c r="B44" s="220" t="s">
        <v>170</v>
      </c>
      <c r="C44" s="101">
        <v>0.0</v>
      </c>
      <c r="D44" s="210">
        <f t="shared" si="46"/>
        <v>0</v>
      </c>
      <c r="E44" s="211">
        <f t="shared" si="47"/>
        <v>0</v>
      </c>
      <c r="F44" s="212">
        <f t="shared" si="48"/>
        <v>0</v>
      </c>
      <c r="G44" s="213">
        <f t="shared" si="49"/>
        <v>0</v>
      </c>
      <c r="H44" s="214">
        <f t="shared" si="50"/>
        <v>0</v>
      </c>
      <c r="I44" s="215">
        <f t="shared" si="51"/>
        <v>0</v>
      </c>
      <c r="J44" s="216">
        <f t="shared" si="52"/>
        <v>0</v>
      </c>
      <c r="K44" s="217">
        <f t="shared" si="53"/>
        <v>0</v>
      </c>
      <c r="L44" s="221">
        <f t="shared" si="54"/>
        <v>0</v>
      </c>
    </row>
    <row r="45">
      <c r="A45" s="156"/>
      <c r="B45" s="156"/>
      <c r="C45" s="156"/>
      <c r="D45" s="156"/>
      <c r="E45" s="156"/>
      <c r="F45" s="157"/>
      <c r="G45" s="156"/>
      <c r="H45" s="156"/>
      <c r="I45" s="156"/>
      <c r="J45" s="156"/>
      <c r="K45" s="158"/>
      <c r="L45" s="156"/>
    </row>
    <row r="46">
      <c r="A46" s="208" t="s">
        <v>175</v>
      </c>
      <c r="B46" s="220" t="s">
        <v>165</v>
      </c>
      <c r="C46" s="101">
        <v>69.35339325842698</v>
      </c>
      <c r="D46" s="210">
        <f t="shared" ref="D46:D49" si="55">(C46*206)*$M$8</f>
        <v>17429.89479</v>
      </c>
      <c r="E46" s="211">
        <f t="shared" ref="E46:E49" si="56">D46*1.15</f>
        <v>20044.37901</v>
      </c>
      <c r="F46" s="212">
        <f t="shared" ref="F46:F49" si="57">G46*3</f>
        <v>22026.7681</v>
      </c>
      <c r="G46" s="213">
        <f t="shared" ref="G46:G49" si="58">(E46*$G$6)*0.33</f>
        <v>7342.256032</v>
      </c>
      <c r="H46" s="214">
        <f t="shared" ref="H46:H49" si="59">I46*6</f>
        <v>24855.02998</v>
      </c>
      <c r="I46" s="215">
        <f t="shared" ref="I46:I49" si="60">(E46*$I$6)*0.1666666667</f>
        <v>4142.504997</v>
      </c>
      <c r="J46" s="216">
        <f t="shared" ref="J46:J49" si="61">K46*12</f>
        <v>28852.36022</v>
      </c>
      <c r="K46" s="217">
        <f t="shared" ref="K46:K49" si="62">(E46*$K$6)*0.0833</f>
        <v>2404.363351</v>
      </c>
      <c r="L46" s="221">
        <f t="shared" ref="L46:L49" si="63">D46*$L$6</f>
        <v>3834.576855</v>
      </c>
    </row>
    <row r="47">
      <c r="A47" s="222"/>
      <c r="B47" s="220" t="s">
        <v>166</v>
      </c>
      <c r="C47" s="101">
        <v>77.62489887640452</v>
      </c>
      <c r="D47" s="210">
        <f t="shared" si="55"/>
        <v>19508.68959</v>
      </c>
      <c r="E47" s="211">
        <f t="shared" si="56"/>
        <v>22434.99302</v>
      </c>
      <c r="F47" s="212">
        <f t="shared" si="57"/>
        <v>24653.81383</v>
      </c>
      <c r="G47" s="213">
        <f t="shared" si="58"/>
        <v>8217.937944</v>
      </c>
      <c r="H47" s="214">
        <f t="shared" si="59"/>
        <v>27819.39135</v>
      </c>
      <c r="I47" s="215">
        <f t="shared" si="60"/>
        <v>4636.565226</v>
      </c>
      <c r="J47" s="216">
        <f t="shared" si="61"/>
        <v>32293.4674</v>
      </c>
      <c r="K47" s="217">
        <f t="shared" si="62"/>
        <v>2691.122283</v>
      </c>
      <c r="L47" s="221">
        <f t="shared" si="63"/>
        <v>4291.911709</v>
      </c>
    </row>
    <row r="48">
      <c r="A48" s="222"/>
      <c r="B48" s="220" t="s">
        <v>63</v>
      </c>
      <c r="C48" s="101">
        <v>63.39790921348317</v>
      </c>
      <c r="D48" s="210">
        <f t="shared" si="55"/>
        <v>15933.16254</v>
      </c>
      <c r="E48" s="211">
        <f t="shared" si="56"/>
        <v>18323.13693</v>
      </c>
      <c r="F48" s="212">
        <f t="shared" si="57"/>
        <v>20135.29517</v>
      </c>
      <c r="G48" s="213">
        <f t="shared" si="58"/>
        <v>6711.765056</v>
      </c>
      <c r="H48" s="214">
        <f t="shared" si="59"/>
        <v>22720.68979</v>
      </c>
      <c r="I48" s="215">
        <f t="shared" si="60"/>
        <v>3786.781632</v>
      </c>
      <c r="J48" s="216">
        <f t="shared" si="61"/>
        <v>26374.76305</v>
      </c>
      <c r="K48" s="217">
        <f t="shared" si="62"/>
        <v>2197.89692</v>
      </c>
      <c r="L48" s="221">
        <f t="shared" si="63"/>
        <v>3505.29576</v>
      </c>
    </row>
    <row r="49">
      <c r="A49" s="222"/>
      <c r="B49" s="220" t="s">
        <v>61</v>
      </c>
      <c r="C49" s="101">
        <v>67.44458426966294</v>
      </c>
      <c r="D49" s="210">
        <f t="shared" si="55"/>
        <v>16950.17292</v>
      </c>
      <c r="E49" s="211">
        <f t="shared" si="56"/>
        <v>19492.69886</v>
      </c>
      <c r="F49" s="212">
        <f t="shared" si="57"/>
        <v>21420.52677</v>
      </c>
      <c r="G49" s="213">
        <f t="shared" si="58"/>
        <v>7140.175591</v>
      </c>
      <c r="H49" s="214">
        <f t="shared" si="59"/>
        <v>24170.94659</v>
      </c>
      <c r="I49" s="215">
        <f t="shared" si="60"/>
        <v>4028.491098</v>
      </c>
      <c r="J49" s="216">
        <f t="shared" si="61"/>
        <v>28058.25856</v>
      </c>
      <c r="K49" s="217">
        <f t="shared" si="62"/>
        <v>2338.188213</v>
      </c>
      <c r="L49" s="221">
        <f t="shared" si="63"/>
        <v>3729.038042</v>
      </c>
    </row>
    <row r="50">
      <c r="A50" s="156"/>
      <c r="B50" s="156"/>
      <c r="C50" s="156"/>
      <c r="D50" s="156"/>
      <c r="E50" s="156"/>
      <c r="F50" s="157"/>
      <c r="G50" s="156"/>
      <c r="H50" s="156"/>
      <c r="I50" s="156"/>
      <c r="J50" s="156"/>
      <c r="K50" s="158"/>
      <c r="L50" s="156"/>
    </row>
    <row r="51">
      <c r="A51" s="208" t="s">
        <v>176</v>
      </c>
      <c r="B51" s="220" t="s">
        <v>71</v>
      </c>
      <c r="C51" s="101">
        <v>85.65462202247193</v>
      </c>
      <c r="D51" s="210">
        <f t="shared" ref="D51:D55" si="64">(C51*206)*$M$8</f>
        <v>21526.71961</v>
      </c>
      <c r="E51" s="211">
        <f t="shared" ref="E51:E55" si="65">D51*1.15</f>
        <v>24755.72755</v>
      </c>
      <c r="F51" s="212">
        <f t="shared" ref="F51:F55" si="66">G51*3</f>
        <v>27204.069</v>
      </c>
      <c r="G51" s="213">
        <f t="shared" ref="G51:G55" si="67">(E51*$G$6)*0.33</f>
        <v>9068.023001</v>
      </c>
      <c r="H51" s="214">
        <f t="shared" ref="H51:H55" si="68">I51*6</f>
        <v>30697.10217</v>
      </c>
      <c r="I51" s="215">
        <f t="shared" ref="I51:I55" si="69">(E51*$I$6)*0.1666666667</f>
        <v>5116.183694</v>
      </c>
      <c r="J51" s="216">
        <f t="shared" ref="J51:J55" si="70">K51*12</f>
        <v>35633.98837</v>
      </c>
      <c r="K51" s="217">
        <f t="shared" ref="K51:K55" si="71">(E51*$K$6)*0.0833</f>
        <v>2969.499031</v>
      </c>
      <c r="L51" s="221">
        <f t="shared" ref="L51:L55" si="72">D51*$L$6</f>
        <v>4735.878313</v>
      </c>
    </row>
    <row r="52">
      <c r="A52" s="222"/>
      <c r="B52" s="220" t="s">
        <v>61</v>
      </c>
      <c r="C52" s="101">
        <v>62.049017528089905</v>
      </c>
      <c r="D52" s="210">
        <f t="shared" si="64"/>
        <v>15594.15909</v>
      </c>
      <c r="E52" s="211">
        <f t="shared" si="65"/>
        <v>17933.28295</v>
      </c>
      <c r="F52" s="212">
        <f t="shared" si="66"/>
        <v>19706.88463</v>
      </c>
      <c r="G52" s="213">
        <f t="shared" si="67"/>
        <v>6568.961544</v>
      </c>
      <c r="H52" s="214">
        <f t="shared" si="68"/>
        <v>22237.27086</v>
      </c>
      <c r="I52" s="215">
        <f t="shared" si="69"/>
        <v>3706.21181</v>
      </c>
      <c r="J52" s="216">
        <f t="shared" si="70"/>
        <v>25813.59787</v>
      </c>
      <c r="K52" s="217">
        <f t="shared" si="71"/>
        <v>2151.133156</v>
      </c>
      <c r="L52" s="221">
        <f t="shared" si="72"/>
        <v>3430.714999</v>
      </c>
    </row>
    <row r="53">
      <c r="A53" s="222"/>
      <c r="B53" s="223" t="s">
        <v>166</v>
      </c>
      <c r="C53" s="101">
        <v>92.39908044943822</v>
      </c>
      <c r="D53" s="210">
        <f t="shared" si="64"/>
        <v>23221.7369</v>
      </c>
      <c r="E53" s="211">
        <f t="shared" si="65"/>
        <v>26704.99743</v>
      </c>
      <c r="F53" s="212">
        <f t="shared" si="66"/>
        <v>29346.12168</v>
      </c>
      <c r="G53" s="213">
        <f t="shared" si="67"/>
        <v>9782.04056</v>
      </c>
      <c r="H53" s="214">
        <f t="shared" si="68"/>
        <v>33114.19682</v>
      </c>
      <c r="I53" s="215">
        <f t="shared" si="69"/>
        <v>5519.032804</v>
      </c>
      <c r="J53" s="216">
        <f t="shared" si="70"/>
        <v>38439.81423</v>
      </c>
      <c r="K53" s="217">
        <f t="shared" si="71"/>
        <v>3203.317852</v>
      </c>
      <c r="L53" s="221">
        <f t="shared" si="72"/>
        <v>5108.782118</v>
      </c>
    </row>
    <row r="54">
      <c r="A54" s="222"/>
      <c r="B54" s="220" t="s">
        <v>165</v>
      </c>
      <c r="C54" s="101">
        <v>67.5</v>
      </c>
      <c r="D54" s="210">
        <f t="shared" si="64"/>
        <v>16964.1</v>
      </c>
      <c r="E54" s="211">
        <f t="shared" si="65"/>
        <v>19508.715</v>
      </c>
      <c r="F54" s="212">
        <f t="shared" si="66"/>
        <v>21438.12691</v>
      </c>
      <c r="G54" s="213">
        <f t="shared" si="67"/>
        <v>7146.042305</v>
      </c>
      <c r="H54" s="214">
        <f t="shared" si="68"/>
        <v>24190.8066</v>
      </c>
      <c r="I54" s="215">
        <f t="shared" si="69"/>
        <v>4031.801101</v>
      </c>
      <c r="J54" s="216">
        <f t="shared" si="70"/>
        <v>28081.31258</v>
      </c>
      <c r="K54" s="217">
        <f t="shared" si="71"/>
        <v>2340.109382</v>
      </c>
      <c r="L54" s="221">
        <f t="shared" si="72"/>
        <v>3732.102</v>
      </c>
    </row>
    <row r="55">
      <c r="A55" s="222"/>
      <c r="B55" s="223" t="s">
        <v>63</v>
      </c>
      <c r="C55" s="101">
        <v>113.98134741573034</v>
      </c>
      <c r="D55" s="210">
        <f t="shared" si="64"/>
        <v>28645.79223</v>
      </c>
      <c r="E55" s="211">
        <f t="shared" si="65"/>
        <v>32942.66107</v>
      </c>
      <c r="F55" s="212">
        <f t="shared" si="66"/>
        <v>36200.69025</v>
      </c>
      <c r="G55" s="213">
        <f t="shared" si="67"/>
        <v>12066.89675</v>
      </c>
      <c r="H55" s="214">
        <f t="shared" si="68"/>
        <v>40848.89973</v>
      </c>
      <c r="I55" s="215">
        <f t="shared" si="69"/>
        <v>6808.149955</v>
      </c>
      <c r="J55" s="216">
        <f t="shared" si="70"/>
        <v>47418.45696</v>
      </c>
      <c r="K55" s="217">
        <f t="shared" si="71"/>
        <v>3951.53808</v>
      </c>
      <c r="L55" s="221">
        <f t="shared" si="72"/>
        <v>6302.074291</v>
      </c>
    </row>
    <row r="56">
      <c r="A56" s="156"/>
      <c r="B56" s="156"/>
      <c r="C56" s="156"/>
      <c r="D56" s="156"/>
      <c r="E56" s="156"/>
      <c r="F56" s="157"/>
      <c r="G56" s="156"/>
      <c r="H56" s="156"/>
      <c r="I56" s="156"/>
      <c r="J56" s="156"/>
      <c r="K56" s="158"/>
      <c r="L56" s="156"/>
    </row>
    <row r="57" ht="21.0" customHeight="1">
      <c r="A57" s="208" t="s">
        <v>177</v>
      </c>
      <c r="B57" s="223" t="s">
        <v>165</v>
      </c>
      <c r="C57" s="101">
        <v>87.67795955056182</v>
      </c>
      <c r="D57" s="210">
        <f t="shared" ref="D57:D58" si="73">(C57*206)*$M$8</f>
        <v>22035.22479</v>
      </c>
      <c r="E57" s="211">
        <f t="shared" ref="E57:E58" si="74">D57*1.15</f>
        <v>25340.50851</v>
      </c>
      <c r="F57" s="212">
        <f t="shared" ref="F57:F58" si="75">G57*3</f>
        <v>27846.68481</v>
      </c>
      <c r="G57" s="213">
        <f t="shared" ref="G57:G58" si="76">(E57*$G$6)*0.33</f>
        <v>9282.228268</v>
      </c>
      <c r="H57" s="214">
        <f t="shared" ref="H57:H58" si="77">I57*6</f>
        <v>31422.23056</v>
      </c>
      <c r="I57" s="215">
        <f t="shared" ref="I57:I58" si="78">(E57*$I$6)*0.1666666667</f>
        <v>5237.038427</v>
      </c>
      <c r="J57" s="216">
        <f t="shared" ref="J57:J58" si="79">K57*12</f>
        <v>36475.73613</v>
      </c>
      <c r="K57" s="217">
        <f t="shared" ref="K57:K58" si="80">(E57*$K$6)*0.0833</f>
        <v>3039.644677</v>
      </c>
      <c r="L57" s="221">
        <f t="shared" ref="L57:L58" si="81">D57*$L$6</f>
        <v>4847.749455</v>
      </c>
    </row>
    <row r="58">
      <c r="A58" s="224"/>
      <c r="B58" s="225"/>
      <c r="C58" s="226"/>
      <c r="D58" s="210">
        <f t="shared" si="73"/>
        <v>0</v>
      </c>
      <c r="E58" s="211">
        <f t="shared" si="74"/>
        <v>0</v>
      </c>
      <c r="F58" s="212">
        <f t="shared" si="75"/>
        <v>0</v>
      </c>
      <c r="G58" s="213">
        <f t="shared" si="76"/>
        <v>0</v>
      </c>
      <c r="H58" s="214">
        <f t="shared" si="77"/>
        <v>0</v>
      </c>
      <c r="I58" s="215">
        <f t="shared" si="78"/>
        <v>0</v>
      </c>
      <c r="J58" s="216">
        <f t="shared" si="79"/>
        <v>0</v>
      </c>
      <c r="K58" s="217">
        <f t="shared" si="80"/>
        <v>0</v>
      </c>
      <c r="L58" s="221">
        <f t="shared" si="81"/>
        <v>0</v>
      </c>
    </row>
    <row r="59">
      <c r="A59" s="156"/>
      <c r="B59" s="156"/>
      <c r="C59" s="156"/>
      <c r="D59" s="156"/>
      <c r="E59" s="156"/>
      <c r="F59" s="157"/>
      <c r="G59" s="156"/>
      <c r="H59" s="156"/>
      <c r="I59" s="156"/>
      <c r="J59" s="156"/>
      <c r="K59" s="158"/>
      <c r="L59" s="156"/>
    </row>
    <row r="60" ht="21.0" customHeight="1">
      <c r="A60" s="208" t="s">
        <v>178</v>
      </c>
      <c r="B60" s="220" t="s">
        <v>60</v>
      </c>
      <c r="C60" s="101">
        <v>0.0</v>
      </c>
      <c r="D60" s="210">
        <f t="shared" ref="D60:D62" si="82">(C60*206)*$M$8</f>
        <v>0</v>
      </c>
      <c r="E60" s="211">
        <f t="shared" ref="E60:E62" si="83">D60*1.15</f>
        <v>0</v>
      </c>
      <c r="F60" s="212">
        <f t="shared" ref="F60:F62" si="84">G60*3</f>
        <v>0</v>
      </c>
      <c r="G60" s="213">
        <f t="shared" ref="G60:G62" si="85">(E60*$G$6)*0.33</f>
        <v>0</v>
      </c>
      <c r="H60" s="214">
        <f t="shared" ref="H60:H62" si="86">I60*6</f>
        <v>0</v>
      </c>
      <c r="I60" s="215">
        <f t="shared" ref="I60:I62" si="87">(E60*$I$6)*0.1666666667</f>
        <v>0</v>
      </c>
      <c r="J60" s="216">
        <f t="shared" ref="J60:J62" si="88">K60*12</f>
        <v>0</v>
      </c>
      <c r="K60" s="217">
        <f t="shared" ref="K60:K62" si="89">(E60*$K$6)*0.0833</f>
        <v>0</v>
      </c>
      <c r="L60" s="221">
        <f t="shared" ref="L60:L62" si="90">D60*$L$6</f>
        <v>0</v>
      </c>
    </row>
    <row r="61">
      <c r="A61" s="222"/>
      <c r="B61" s="220" t="s">
        <v>63</v>
      </c>
      <c r="C61" s="101">
        <v>93.74797213483147</v>
      </c>
      <c r="D61" s="210">
        <f t="shared" si="82"/>
        <v>23560.74036</v>
      </c>
      <c r="E61" s="211">
        <f t="shared" si="83"/>
        <v>27094.85141</v>
      </c>
      <c r="F61" s="212">
        <f t="shared" si="84"/>
        <v>29774.53221</v>
      </c>
      <c r="G61" s="213">
        <f t="shared" si="85"/>
        <v>9924.844072</v>
      </c>
      <c r="H61" s="214">
        <f t="shared" si="86"/>
        <v>33597.61576</v>
      </c>
      <c r="I61" s="215">
        <f t="shared" si="87"/>
        <v>5599.602626</v>
      </c>
      <c r="J61" s="216">
        <f t="shared" si="88"/>
        <v>39000.9794</v>
      </c>
      <c r="K61" s="217">
        <f t="shared" si="89"/>
        <v>3250.081616</v>
      </c>
      <c r="L61" s="221">
        <f t="shared" si="90"/>
        <v>5183.362879</v>
      </c>
    </row>
    <row r="62">
      <c r="A62" s="222"/>
      <c r="B62" s="223" t="s">
        <v>179</v>
      </c>
      <c r="C62" s="101">
        <v>37.76896719101124</v>
      </c>
      <c r="D62" s="210">
        <f t="shared" si="82"/>
        <v>9492.096834</v>
      </c>
      <c r="E62" s="211">
        <f t="shared" si="83"/>
        <v>10915.91136</v>
      </c>
      <c r="F62" s="212">
        <f t="shared" si="84"/>
        <v>11995.49499</v>
      </c>
      <c r="G62" s="213">
        <f t="shared" si="85"/>
        <v>3998.498331</v>
      </c>
      <c r="H62" s="214">
        <f t="shared" si="86"/>
        <v>13535.73009</v>
      </c>
      <c r="I62" s="215">
        <f t="shared" si="87"/>
        <v>2255.955015</v>
      </c>
      <c r="J62" s="216">
        <f t="shared" si="88"/>
        <v>15712.62479</v>
      </c>
      <c r="K62" s="217">
        <f t="shared" si="89"/>
        <v>1309.385399</v>
      </c>
      <c r="L62" s="221">
        <f t="shared" si="90"/>
        <v>2088.261304</v>
      </c>
    </row>
    <row r="63">
      <c r="A63" s="156"/>
      <c r="B63" s="156"/>
      <c r="C63" s="156"/>
      <c r="D63" s="156"/>
      <c r="E63" s="156"/>
      <c r="F63" s="157"/>
      <c r="G63" s="156"/>
      <c r="H63" s="156"/>
      <c r="I63" s="156"/>
      <c r="J63" s="156"/>
      <c r="K63" s="158"/>
      <c r="L63" s="156"/>
    </row>
    <row r="64">
      <c r="A64" s="208" t="s">
        <v>180</v>
      </c>
      <c r="B64" s="220" t="s">
        <v>165</v>
      </c>
      <c r="C64" s="101">
        <v>70.39</v>
      </c>
      <c r="D64" s="210">
        <f t="shared" ref="D64:D67" si="91">(C64*206)*$M$8</f>
        <v>17690.4148</v>
      </c>
      <c r="E64" s="211">
        <f t="shared" ref="E64:E67" si="92">D64*1.15</f>
        <v>20343.97702</v>
      </c>
      <c r="F64" s="212">
        <f t="shared" ref="F64:F67" si="93">G64*3</f>
        <v>22355.99635</v>
      </c>
      <c r="G64" s="213">
        <f t="shared" ref="G64:G67" si="94">(E64*$G$6)*0.33</f>
        <v>7451.998782</v>
      </c>
      <c r="H64" s="214">
        <f t="shared" ref="H64:H67" si="95">I64*6</f>
        <v>25226.53151</v>
      </c>
      <c r="I64" s="215">
        <f t="shared" ref="I64:I67" si="96">(E64*$I$6)*0.1666666667</f>
        <v>4204.421918</v>
      </c>
      <c r="J64" s="216">
        <f t="shared" ref="J64:J67" si="97">K64*12</f>
        <v>29283.60878</v>
      </c>
      <c r="K64" s="217">
        <f t="shared" ref="K64:K67" si="98">(E64*$K$6)*0.0833</f>
        <v>2440.300732</v>
      </c>
      <c r="L64" s="221">
        <f t="shared" ref="L64:L67" si="99">D64*$L$6</f>
        <v>3891.891256</v>
      </c>
    </row>
    <row r="65">
      <c r="A65" s="222"/>
      <c r="B65" s="220" t="s">
        <v>166</v>
      </c>
      <c r="C65" s="101">
        <v>80.93350112359552</v>
      </c>
      <c r="D65" s="210">
        <f t="shared" si="91"/>
        <v>20340.2075</v>
      </c>
      <c r="E65" s="211">
        <f t="shared" si="92"/>
        <v>23391.23863</v>
      </c>
      <c r="F65" s="212">
        <f t="shared" si="93"/>
        <v>25704.63213</v>
      </c>
      <c r="G65" s="213">
        <f t="shared" si="94"/>
        <v>8568.210709</v>
      </c>
      <c r="H65" s="214">
        <f t="shared" si="95"/>
        <v>29005.1359</v>
      </c>
      <c r="I65" s="215">
        <f t="shared" si="96"/>
        <v>4834.189317</v>
      </c>
      <c r="J65" s="216">
        <f t="shared" si="97"/>
        <v>33669.91027</v>
      </c>
      <c r="K65" s="217">
        <f t="shared" si="98"/>
        <v>2805.825856</v>
      </c>
      <c r="L65" s="221">
        <f t="shared" si="99"/>
        <v>4474.845651</v>
      </c>
    </row>
    <row r="66">
      <c r="A66" s="222"/>
      <c r="B66" s="223" t="s">
        <v>167</v>
      </c>
      <c r="C66" s="101">
        <v>69.46792179775284</v>
      </c>
      <c r="D66" s="210">
        <f t="shared" si="91"/>
        <v>17458.67811</v>
      </c>
      <c r="E66" s="211">
        <f t="shared" si="92"/>
        <v>20077.47982</v>
      </c>
      <c r="F66" s="212">
        <f t="shared" si="93"/>
        <v>22063.14258</v>
      </c>
      <c r="G66" s="213">
        <f t="shared" si="94"/>
        <v>7354.380859</v>
      </c>
      <c r="H66" s="214">
        <f t="shared" si="95"/>
        <v>24896.07498</v>
      </c>
      <c r="I66" s="215">
        <f t="shared" si="96"/>
        <v>4149.345831</v>
      </c>
      <c r="J66" s="216">
        <f t="shared" si="97"/>
        <v>28900.00632</v>
      </c>
      <c r="K66" s="217">
        <f t="shared" si="98"/>
        <v>2408.33386</v>
      </c>
      <c r="L66" s="221">
        <f t="shared" si="99"/>
        <v>3840.909183</v>
      </c>
    </row>
    <row r="67">
      <c r="A67" s="227"/>
      <c r="B67" s="220" t="s">
        <v>181</v>
      </c>
      <c r="C67" s="101">
        <v>0.0</v>
      </c>
      <c r="D67" s="210">
        <f t="shared" si="91"/>
        <v>0</v>
      </c>
      <c r="E67" s="211">
        <f t="shared" si="92"/>
        <v>0</v>
      </c>
      <c r="F67" s="212">
        <f t="shared" si="93"/>
        <v>0</v>
      </c>
      <c r="G67" s="213">
        <f t="shared" si="94"/>
        <v>0</v>
      </c>
      <c r="H67" s="214">
        <f t="shared" si="95"/>
        <v>0</v>
      </c>
      <c r="I67" s="215">
        <f t="shared" si="96"/>
        <v>0</v>
      </c>
      <c r="J67" s="216">
        <f t="shared" si="97"/>
        <v>0</v>
      </c>
      <c r="K67" s="217">
        <f t="shared" si="98"/>
        <v>0</v>
      </c>
      <c r="L67" s="221">
        <f t="shared" si="99"/>
        <v>0</v>
      </c>
    </row>
    <row r="68">
      <c r="A68" s="156"/>
      <c r="B68" s="156"/>
      <c r="C68" s="156"/>
      <c r="D68" s="156"/>
      <c r="E68" s="156"/>
      <c r="F68" s="157"/>
      <c r="G68" s="156"/>
      <c r="H68" s="156"/>
      <c r="I68" s="156"/>
      <c r="J68" s="156"/>
      <c r="K68" s="158"/>
      <c r="L68" s="156"/>
    </row>
    <row r="69" ht="20.25" customHeight="1">
      <c r="A69" s="208" t="s">
        <v>182</v>
      </c>
      <c r="B69" s="220" t="s">
        <v>60</v>
      </c>
      <c r="C69" s="101">
        <v>293.3839415730338</v>
      </c>
      <c r="D69" s="210">
        <f t="shared" ref="D69:D71" si="100">(C69*206)*$M$8</f>
        <v>73733.2522</v>
      </c>
      <c r="E69" s="211">
        <f t="shared" ref="E69:E71" si="101">D69*1.15</f>
        <v>84793.24003</v>
      </c>
      <c r="F69" s="212">
        <f t="shared" ref="F69:F71" si="102">G69*3</f>
        <v>93179.29146</v>
      </c>
      <c r="G69" s="213">
        <f t="shared" ref="G69:G71" si="103">(E69*$G$6)*0.33</f>
        <v>31059.76382</v>
      </c>
      <c r="H69" s="214">
        <f t="shared" ref="H69:H71" si="104">I69*6</f>
        <v>105143.6177</v>
      </c>
      <c r="I69" s="215">
        <f t="shared" ref="I69:I71" si="105">(E69*$I$6)*0.1666666667</f>
        <v>17523.93628</v>
      </c>
      <c r="J69" s="216">
        <f t="shared" ref="J69:J71" si="106">K69*12</f>
        <v>122053.4247</v>
      </c>
      <c r="K69" s="217">
        <f t="shared" ref="K69:K71" si="107">(E69*$K$6)*0.0833</f>
        <v>10171.11873</v>
      </c>
      <c r="L69" s="221">
        <f t="shared" ref="L69:L71" si="108">D69*$L$6</f>
        <v>16221.31548</v>
      </c>
    </row>
    <row r="70">
      <c r="A70" s="222"/>
      <c r="B70" s="220" t="s">
        <v>63</v>
      </c>
      <c r="C70" s="101">
        <v>126.61766292134833</v>
      </c>
      <c r="D70" s="210">
        <f t="shared" si="100"/>
        <v>31821.55105</v>
      </c>
      <c r="E70" s="211">
        <f t="shared" si="101"/>
        <v>36594.7837</v>
      </c>
      <c r="F70" s="212">
        <f t="shared" si="102"/>
        <v>40214.00781</v>
      </c>
      <c r="G70" s="213">
        <f t="shared" si="103"/>
        <v>13404.66927</v>
      </c>
      <c r="H70" s="214">
        <f t="shared" si="104"/>
        <v>45377.5318</v>
      </c>
      <c r="I70" s="215">
        <f t="shared" si="105"/>
        <v>7562.921967</v>
      </c>
      <c r="J70" s="216">
        <f t="shared" si="106"/>
        <v>52675.40994</v>
      </c>
      <c r="K70" s="217">
        <f t="shared" si="107"/>
        <v>4389.617495</v>
      </c>
      <c r="L70" s="221">
        <f t="shared" si="108"/>
        <v>7000.74123</v>
      </c>
    </row>
    <row r="71">
      <c r="A71" s="222"/>
      <c r="B71" s="223" t="s">
        <v>183</v>
      </c>
      <c r="C71" s="101">
        <v>108.61573033707866</v>
      </c>
      <c r="D71" s="210">
        <f t="shared" si="100"/>
        <v>27297.30535</v>
      </c>
      <c r="E71" s="211">
        <f t="shared" si="101"/>
        <v>31391.90115</v>
      </c>
      <c r="F71" s="212">
        <f t="shared" si="102"/>
        <v>34496.56017</v>
      </c>
      <c r="G71" s="213">
        <f t="shared" si="103"/>
        <v>11498.85339</v>
      </c>
      <c r="H71" s="214">
        <f t="shared" si="104"/>
        <v>38925.95743</v>
      </c>
      <c r="I71" s="215">
        <f t="shared" si="105"/>
        <v>6487.659572</v>
      </c>
      <c r="J71" s="216">
        <f t="shared" si="106"/>
        <v>45186.25592</v>
      </c>
      <c r="K71" s="217">
        <f t="shared" si="107"/>
        <v>3765.521327</v>
      </c>
      <c r="L71" s="221">
        <f t="shared" si="108"/>
        <v>6005.407177</v>
      </c>
    </row>
    <row r="72">
      <c r="A72" s="156"/>
      <c r="B72" s="156"/>
      <c r="C72" s="156"/>
      <c r="D72" s="156"/>
      <c r="E72" s="156"/>
      <c r="F72" s="157"/>
      <c r="G72" s="156"/>
      <c r="H72" s="156"/>
      <c r="I72" s="156"/>
      <c r="J72" s="156"/>
      <c r="K72" s="158"/>
      <c r="L72" s="156"/>
    </row>
    <row r="73" ht="21.75" customHeight="1">
      <c r="A73" s="208" t="s">
        <v>184</v>
      </c>
      <c r="B73" s="220" t="s">
        <v>60</v>
      </c>
      <c r="C73" s="101">
        <v>202.33375280898878</v>
      </c>
      <c r="D73" s="210">
        <f>(C73*206)*$M$8</f>
        <v>50850.51876</v>
      </c>
      <c r="E73" s="211">
        <f t="shared" ref="E73:E76" si="109">D73*1.15</f>
        <v>58478.09657</v>
      </c>
      <c r="F73" s="212">
        <f t="shared" ref="F73:F76" si="110">G73*3</f>
        <v>64261.58032</v>
      </c>
      <c r="G73" s="213">
        <f t="shared" ref="G73:G76" si="111">(E73*$G$6)*0.33</f>
        <v>21420.52677</v>
      </c>
      <c r="H73" s="214">
        <f t="shared" ref="H73:H76" si="112">I73*6</f>
        <v>72512.83976</v>
      </c>
      <c r="I73" s="215">
        <f t="shared" ref="I73:I76" si="113">(E73*$I$6)*0.1666666667</f>
        <v>12085.47329</v>
      </c>
      <c r="J73" s="216">
        <f t="shared" ref="J73:J76" si="114">K73*12</f>
        <v>84174.77568</v>
      </c>
      <c r="K73" s="217">
        <f t="shared" ref="K73:K76" si="115">(E73*$K$6)*0.0833</f>
        <v>7014.56464</v>
      </c>
      <c r="L73" s="221">
        <f t="shared" ref="L73:L76" si="116">D73*$L$6</f>
        <v>11187.11413</v>
      </c>
    </row>
    <row r="74">
      <c r="A74" s="222"/>
      <c r="B74" s="223" t="s">
        <v>185</v>
      </c>
      <c r="C74" s="101">
        <v>0.0</v>
      </c>
      <c r="D74" s="210">
        <v>16700.0</v>
      </c>
      <c r="E74" s="211">
        <f t="shared" si="109"/>
        <v>19205</v>
      </c>
      <c r="F74" s="212">
        <f t="shared" si="110"/>
        <v>21104.3745</v>
      </c>
      <c r="G74" s="213">
        <f t="shared" si="111"/>
        <v>7034.7915</v>
      </c>
      <c r="H74" s="214">
        <f t="shared" si="112"/>
        <v>23814.2</v>
      </c>
      <c r="I74" s="215">
        <f t="shared" si="113"/>
        <v>3969.033334</v>
      </c>
      <c r="J74" s="216">
        <f t="shared" si="114"/>
        <v>27644.13792</v>
      </c>
      <c r="K74" s="217">
        <f t="shared" si="115"/>
        <v>2303.67816</v>
      </c>
      <c r="L74" s="221">
        <f t="shared" si="116"/>
        <v>3674</v>
      </c>
    </row>
    <row r="75">
      <c r="A75" s="222"/>
      <c r="B75" s="223" t="s">
        <v>186</v>
      </c>
      <c r="C75" s="101">
        <v>0.0</v>
      </c>
      <c r="D75" s="210">
        <v>8700.0</v>
      </c>
      <c r="E75" s="211">
        <f t="shared" si="109"/>
        <v>10005</v>
      </c>
      <c r="F75" s="212">
        <f t="shared" si="110"/>
        <v>10994.4945</v>
      </c>
      <c r="G75" s="213">
        <f t="shared" si="111"/>
        <v>3664.8315</v>
      </c>
      <c r="H75" s="214">
        <f t="shared" si="112"/>
        <v>12406.2</v>
      </c>
      <c r="I75" s="215">
        <f t="shared" si="113"/>
        <v>2067.7</v>
      </c>
      <c r="J75" s="216">
        <f t="shared" si="114"/>
        <v>14401.43712</v>
      </c>
      <c r="K75" s="217">
        <f t="shared" si="115"/>
        <v>1200.11976</v>
      </c>
      <c r="L75" s="221">
        <f t="shared" si="116"/>
        <v>1914</v>
      </c>
    </row>
    <row r="76">
      <c r="A76" s="222"/>
      <c r="B76" s="220" t="s">
        <v>63</v>
      </c>
      <c r="C76" s="101">
        <v>97.12020134831464</v>
      </c>
      <c r="D76" s="210">
        <f>(C76*206)*$M$8</f>
        <v>24408.249</v>
      </c>
      <c r="E76" s="211">
        <f t="shared" si="109"/>
        <v>28069.48635</v>
      </c>
      <c r="F76" s="212">
        <f t="shared" si="110"/>
        <v>30845.55855</v>
      </c>
      <c r="G76" s="213">
        <f t="shared" si="111"/>
        <v>10281.85285</v>
      </c>
      <c r="H76" s="214">
        <f t="shared" si="112"/>
        <v>34806.16309</v>
      </c>
      <c r="I76" s="215">
        <f t="shared" si="113"/>
        <v>5801.027181</v>
      </c>
      <c r="J76" s="216">
        <f t="shared" si="114"/>
        <v>40403.89232</v>
      </c>
      <c r="K76" s="217">
        <f t="shared" si="115"/>
        <v>3366.991027</v>
      </c>
      <c r="L76" s="221">
        <f t="shared" si="116"/>
        <v>5369.814781</v>
      </c>
    </row>
    <row r="77">
      <c r="A77" s="156"/>
      <c r="B77" s="156"/>
      <c r="C77" s="156"/>
      <c r="D77" s="156"/>
      <c r="E77" s="156"/>
      <c r="F77" s="157"/>
      <c r="G77" s="156"/>
      <c r="H77" s="156"/>
      <c r="I77" s="156"/>
      <c r="J77" s="156"/>
      <c r="K77" s="158"/>
      <c r="L77" s="156"/>
    </row>
    <row r="78" ht="19.5" customHeight="1">
      <c r="A78" s="208" t="s">
        <v>187</v>
      </c>
      <c r="B78" s="220"/>
      <c r="C78" s="101">
        <v>276.5227955056181</v>
      </c>
      <c r="D78" s="210">
        <f>(C78*206)*$M$8</f>
        <v>69495.70897</v>
      </c>
      <c r="E78" s="211">
        <f>D78*1.15</f>
        <v>79920.06531</v>
      </c>
      <c r="F78" s="212">
        <f>G78*3</f>
        <v>87824.15977</v>
      </c>
      <c r="G78" s="213">
        <f>(E78*$G$6)*0.33</f>
        <v>29274.71992</v>
      </c>
      <c r="H78" s="214">
        <f>I78*6</f>
        <v>99100.88101</v>
      </c>
      <c r="I78" s="215">
        <f>(E78*$I$6)*0.1666666667</f>
        <v>16516.8135</v>
      </c>
      <c r="J78" s="216">
        <f>K78*12</f>
        <v>115038.8601</v>
      </c>
      <c r="K78" s="217">
        <f>(E78*$K$6)*0.0833</f>
        <v>9586.571674</v>
      </c>
      <c r="L78" s="221">
        <f>D78*$L$6</f>
        <v>15289.05597</v>
      </c>
    </row>
    <row r="79">
      <c r="A79" s="156"/>
      <c r="B79" s="156"/>
      <c r="C79" s="156"/>
      <c r="D79" s="156"/>
      <c r="E79" s="156"/>
      <c r="F79" s="157"/>
      <c r="G79" s="156"/>
      <c r="H79" s="156"/>
      <c r="I79" s="156"/>
      <c r="J79" s="156"/>
      <c r="K79" s="158"/>
      <c r="L79" s="156"/>
    </row>
    <row r="80">
      <c r="A80" s="208" t="s">
        <v>188</v>
      </c>
      <c r="B80" s="220" t="s">
        <v>60</v>
      </c>
      <c r="C80" s="101">
        <v>0.0</v>
      </c>
      <c r="D80" s="210">
        <f t="shared" ref="D80:D81" si="117">(C80*206)*$M$8</f>
        <v>0</v>
      </c>
      <c r="E80" s="211">
        <f t="shared" ref="E80:E81" si="118">D80*1.15</f>
        <v>0</v>
      </c>
      <c r="F80" s="212">
        <f t="shared" ref="F80:F81" si="119">G80*3</f>
        <v>0</v>
      </c>
      <c r="G80" s="213">
        <f t="shared" ref="G80:G81" si="120">(E80*$G$6)*0.33</f>
        <v>0</v>
      </c>
      <c r="H80" s="214">
        <f t="shared" ref="H80:H81" si="121">I80*6</f>
        <v>0</v>
      </c>
      <c r="I80" s="215">
        <f t="shared" ref="I80:I81" si="122">(E80*$I$6)*0.1666666667</f>
        <v>0</v>
      </c>
      <c r="J80" s="216">
        <f t="shared" ref="J80:J81" si="123">K80*12</f>
        <v>0</v>
      </c>
      <c r="K80" s="217">
        <f t="shared" ref="K80:K81" si="124">(E80*$K$6)*0.0833</f>
        <v>0</v>
      </c>
      <c r="L80" s="221">
        <f t="shared" ref="L80:L81" si="125">D80*$L$6</f>
        <v>0</v>
      </c>
    </row>
    <row r="81" ht="19.5" customHeight="1">
      <c r="A81" s="208" t="s">
        <v>189</v>
      </c>
      <c r="B81" s="220" t="s">
        <v>61</v>
      </c>
      <c r="C81" s="101">
        <v>103.86465977528091</v>
      </c>
      <c r="D81" s="210">
        <f t="shared" si="117"/>
        <v>26103.26629</v>
      </c>
      <c r="E81" s="211">
        <f t="shared" si="118"/>
        <v>30018.75624</v>
      </c>
      <c r="F81" s="212">
        <f t="shared" si="119"/>
        <v>32987.61123</v>
      </c>
      <c r="G81" s="213">
        <f t="shared" si="120"/>
        <v>10995.87041</v>
      </c>
      <c r="H81" s="214">
        <f t="shared" si="121"/>
        <v>37223.25774</v>
      </c>
      <c r="I81" s="215">
        <f t="shared" si="122"/>
        <v>6203.876291</v>
      </c>
      <c r="J81" s="216">
        <f t="shared" si="123"/>
        <v>43209.71818</v>
      </c>
      <c r="K81" s="217">
        <f t="shared" si="124"/>
        <v>3600.809848</v>
      </c>
      <c r="L81" s="221">
        <f t="shared" si="125"/>
        <v>5742.718585</v>
      </c>
    </row>
    <row r="82">
      <c r="A82" s="156"/>
      <c r="B82" s="156"/>
      <c r="C82" s="156"/>
      <c r="D82" s="156"/>
      <c r="E82" s="156"/>
      <c r="F82" s="157"/>
      <c r="G82" s="156"/>
      <c r="H82" s="156"/>
      <c r="I82" s="156"/>
      <c r="J82" s="156"/>
      <c r="K82" s="158"/>
      <c r="L82" s="156"/>
    </row>
    <row r="83" ht="18.75" customHeight="1">
      <c r="A83" s="208" t="s">
        <v>190</v>
      </c>
      <c r="B83" s="220" t="s">
        <v>60</v>
      </c>
      <c r="C83" s="101">
        <v>562.3595505617978</v>
      </c>
      <c r="D83" s="210">
        <f>(C83*206)*$M$8</f>
        <v>141332.2022</v>
      </c>
      <c r="E83" s="211">
        <f>D83*1.15</f>
        <v>162532.0326</v>
      </c>
      <c r="F83" s="212">
        <f>G83*3</f>
        <v>178606.4506</v>
      </c>
      <c r="G83" s="213">
        <f>(E83*$G$6)*0.33</f>
        <v>59535.48354</v>
      </c>
      <c r="H83" s="214">
        <f>I83*6</f>
        <v>201539.7204</v>
      </c>
      <c r="I83" s="215">
        <f>(E83*$I$6)*0.1666666667</f>
        <v>33589.95341</v>
      </c>
      <c r="J83" s="216">
        <f>K83*12</f>
        <v>233952.5085</v>
      </c>
      <c r="K83" s="217">
        <f>(E83*$K$6)*0.0833</f>
        <v>19496.04237</v>
      </c>
      <c r="L83" s="221">
        <f>D83*$L$6</f>
        <v>31093.08449</v>
      </c>
    </row>
    <row r="84">
      <c r="A84" s="156"/>
      <c r="B84" s="156"/>
      <c r="C84" s="156"/>
      <c r="D84" s="156"/>
      <c r="E84" s="156"/>
      <c r="F84" s="157"/>
      <c r="G84" s="156"/>
      <c r="H84" s="156"/>
      <c r="I84" s="156"/>
      <c r="J84" s="156"/>
      <c r="K84" s="158"/>
      <c r="L84" s="156"/>
    </row>
    <row r="85" ht="20.25" customHeight="1">
      <c r="A85" s="208" t="s">
        <v>191</v>
      </c>
      <c r="B85" s="220"/>
      <c r="C85" s="101">
        <v>0.0</v>
      </c>
      <c r="D85" s="228">
        <f>(C85*206)*$M$8</f>
        <v>0</v>
      </c>
      <c r="E85" s="211">
        <f>D85*1.15</f>
        <v>0</v>
      </c>
      <c r="F85" s="212">
        <f>G85*3</f>
        <v>0</v>
      </c>
      <c r="G85" s="213">
        <f>(E85*$G$6)*0.33</f>
        <v>0</v>
      </c>
      <c r="H85" s="214">
        <f>I85*6</f>
        <v>0</v>
      </c>
      <c r="I85" s="215">
        <f>(E85*$I$6)*0.1666666667</f>
        <v>0</v>
      </c>
      <c r="J85" s="216">
        <f>K85*12</f>
        <v>0</v>
      </c>
      <c r="K85" s="229">
        <f>(E85*$K$6)*0.0833</f>
        <v>0</v>
      </c>
      <c r="L85" s="221">
        <f>D85*$L$6</f>
        <v>0</v>
      </c>
    </row>
    <row r="86">
      <c r="D86" s="230"/>
      <c r="E86" s="231"/>
      <c r="F86" s="232"/>
      <c r="G86" s="233"/>
      <c r="I86" s="233"/>
      <c r="K86" s="234"/>
      <c r="L86" s="235"/>
    </row>
    <row r="87">
      <c r="D87" s="230"/>
      <c r="E87" s="231"/>
      <c r="F87" s="232"/>
      <c r="G87" s="233"/>
      <c r="I87" s="233"/>
      <c r="K87" s="234"/>
      <c r="L87" s="235"/>
    </row>
    <row r="88">
      <c r="A88" s="236"/>
      <c r="B88" s="237"/>
      <c r="C88" s="237"/>
      <c r="D88" s="238"/>
      <c r="E88" s="239" t="s">
        <v>192</v>
      </c>
      <c r="F88" s="236"/>
      <c r="G88" s="240"/>
      <c r="H88" s="237"/>
      <c r="I88" s="240"/>
      <c r="J88" s="237"/>
      <c r="K88" s="241"/>
      <c r="L88" s="242"/>
    </row>
    <row r="89">
      <c r="A89" s="208" t="s">
        <v>193</v>
      </c>
      <c r="B89" s="243" t="s">
        <v>194</v>
      </c>
      <c r="C89" s="244">
        <v>111.82312071910115</v>
      </c>
      <c r="D89" s="210">
        <f t="shared" ref="D89:D90" si="126">(C89*206)*$M$8</f>
        <v>28103.3867</v>
      </c>
      <c r="E89" s="28">
        <f t="shared" ref="E89:E90" si="127">D89*1.15</f>
        <v>32318.8947</v>
      </c>
      <c r="F89" s="245">
        <f t="shared" ref="F89:F90" si="128">G89*3</f>
        <v>35515.23339</v>
      </c>
      <c r="G89" s="139">
        <f t="shared" ref="G89:G90" si="129">(E89*$G$6)*0.33</f>
        <v>11838.41113</v>
      </c>
      <c r="H89" s="140">
        <f t="shared" ref="H89:H90" si="130">I89*6</f>
        <v>40075.42944</v>
      </c>
      <c r="I89" s="141">
        <f t="shared" ref="I89:I90" si="131">(E89*$I$6)*0.1666666667</f>
        <v>6679.23824</v>
      </c>
      <c r="J89" s="142">
        <f t="shared" ref="J89:J90" si="132">K89*12</f>
        <v>46520.59269</v>
      </c>
      <c r="K89" s="143">
        <f t="shared" ref="K89:K90" si="133">(E89*$K$6)*0.0833</f>
        <v>3876.716058</v>
      </c>
      <c r="L89" s="246">
        <f t="shared" ref="L89:L90" si="134">D89*$L$6</f>
        <v>6182.745074</v>
      </c>
    </row>
    <row r="90">
      <c r="B90" s="247" t="s">
        <v>63</v>
      </c>
      <c r="C90" s="248">
        <v>55.64178202247193</v>
      </c>
      <c r="D90" s="210">
        <f t="shared" si="126"/>
        <v>13983.89266</v>
      </c>
      <c r="E90" s="28">
        <f t="shared" si="127"/>
        <v>16081.47656</v>
      </c>
      <c r="F90" s="245">
        <f t="shared" si="128"/>
        <v>17671.93459</v>
      </c>
      <c r="G90" s="148">
        <f t="shared" si="129"/>
        <v>5890.644863</v>
      </c>
      <c r="H90" s="140">
        <f t="shared" si="130"/>
        <v>19941.03093</v>
      </c>
      <c r="I90" s="149">
        <f t="shared" si="131"/>
        <v>3323.505156</v>
      </c>
      <c r="J90" s="142">
        <f t="shared" si="132"/>
        <v>23148.06331</v>
      </c>
      <c r="K90" s="150">
        <f t="shared" si="133"/>
        <v>1929.005276</v>
      </c>
      <c r="L90" s="221">
        <f t="shared" si="134"/>
        <v>3076.456385</v>
      </c>
    </row>
    <row r="91">
      <c r="A91" s="156"/>
      <c r="B91" s="156"/>
      <c r="C91" s="156"/>
      <c r="D91" s="156"/>
      <c r="E91" s="156"/>
      <c r="F91" s="157"/>
      <c r="G91" s="156"/>
      <c r="H91" s="156"/>
      <c r="I91" s="156"/>
      <c r="J91" s="156"/>
      <c r="K91" s="158"/>
      <c r="L91" s="156"/>
    </row>
    <row r="92" ht="24.0" customHeight="1">
      <c r="A92" s="208" t="s">
        <v>195</v>
      </c>
      <c r="B92" s="249" t="s">
        <v>81</v>
      </c>
      <c r="C92" s="250">
        <v>56.65345078651686</v>
      </c>
      <c r="D92" s="210">
        <f t="shared" ref="D92:D94" si="135">(C92*206)*$M$8</f>
        <v>14238.14525</v>
      </c>
      <c r="E92" s="28">
        <f t="shared" ref="E92:E94" si="136">D92*1.15</f>
        <v>16373.86704</v>
      </c>
      <c r="F92" s="245">
        <f t="shared" ref="F92:F94" si="137">G92*3</f>
        <v>17993.24249</v>
      </c>
      <c r="G92" s="148">
        <f t="shared" ref="G92:G94" si="138">(E92*$G$6)*0.33</f>
        <v>5997.747497</v>
      </c>
      <c r="H92" s="140">
        <f t="shared" ref="H92:H94" si="139">I92*6</f>
        <v>20303.59513</v>
      </c>
      <c r="I92" s="149">
        <f t="shared" ref="I92:I94" si="140">(E92*$I$6)*0.1666666667</f>
        <v>3383.932522</v>
      </c>
      <c r="J92" s="142">
        <f t="shared" ref="J92:J94" si="141">K92*12</f>
        <v>23568.93719</v>
      </c>
      <c r="K92" s="150">
        <f t="shared" ref="K92:K94" si="142">(E92*$K$6)*0.0833</f>
        <v>1964.078099</v>
      </c>
      <c r="L92" s="221">
        <f t="shared" ref="L92:L94" si="143">D92*$L$6</f>
        <v>3132.391955</v>
      </c>
    </row>
    <row r="93">
      <c r="A93" s="251"/>
      <c r="B93" s="249" t="s">
        <v>82</v>
      </c>
      <c r="C93" s="250">
        <v>21.582266966292142</v>
      </c>
      <c r="D93" s="210">
        <f t="shared" si="135"/>
        <v>5424.055334</v>
      </c>
      <c r="E93" s="28">
        <f t="shared" si="136"/>
        <v>6237.663634</v>
      </c>
      <c r="F93" s="245">
        <f t="shared" si="137"/>
        <v>6854.568567</v>
      </c>
      <c r="G93" s="148">
        <f t="shared" si="138"/>
        <v>2284.856189</v>
      </c>
      <c r="H93" s="140">
        <f t="shared" si="139"/>
        <v>7734.702908</v>
      </c>
      <c r="I93" s="149">
        <f t="shared" si="140"/>
        <v>1289.117151</v>
      </c>
      <c r="J93" s="142">
        <f t="shared" si="141"/>
        <v>8978.642739</v>
      </c>
      <c r="K93" s="150">
        <f t="shared" si="142"/>
        <v>748.2202282</v>
      </c>
      <c r="L93" s="221">
        <f t="shared" si="143"/>
        <v>1193.292173</v>
      </c>
    </row>
    <row r="94">
      <c r="A94" s="251"/>
      <c r="B94" s="252" t="s">
        <v>60</v>
      </c>
      <c r="C94" s="250">
        <v>260.3360952808989</v>
      </c>
      <c r="D94" s="210">
        <f t="shared" si="135"/>
        <v>65427.66747</v>
      </c>
      <c r="E94" s="28">
        <f t="shared" si="136"/>
        <v>75241.81759</v>
      </c>
      <c r="F94" s="245">
        <f t="shared" si="137"/>
        <v>82683.23335</v>
      </c>
      <c r="G94" s="148">
        <f t="shared" si="138"/>
        <v>27561.07778</v>
      </c>
      <c r="H94" s="140">
        <f t="shared" si="139"/>
        <v>93299.85383</v>
      </c>
      <c r="I94" s="149">
        <f t="shared" si="140"/>
        <v>15549.97564</v>
      </c>
      <c r="J94" s="142">
        <f t="shared" si="141"/>
        <v>108304.878</v>
      </c>
      <c r="K94" s="150">
        <f t="shared" si="142"/>
        <v>9025.406503</v>
      </c>
      <c r="L94" s="221">
        <f t="shared" si="143"/>
        <v>14394.08684</v>
      </c>
    </row>
    <row r="95">
      <c r="A95" s="156"/>
      <c r="B95" s="156"/>
      <c r="C95" s="156"/>
      <c r="D95" s="156"/>
      <c r="E95" s="156"/>
      <c r="F95" s="157"/>
      <c r="G95" s="156"/>
      <c r="H95" s="156"/>
      <c r="I95" s="156"/>
      <c r="J95" s="156"/>
      <c r="K95" s="158"/>
      <c r="L95" s="156"/>
    </row>
    <row r="96">
      <c r="A96" s="208" t="s">
        <v>196</v>
      </c>
      <c r="B96" s="253" t="s">
        <v>60</v>
      </c>
      <c r="C96" s="254">
        <v>236.0</v>
      </c>
      <c r="D96" s="210">
        <v>36800.0</v>
      </c>
      <c r="E96" s="28">
        <f>D96*1.15</f>
        <v>42320</v>
      </c>
      <c r="F96" s="245">
        <f>G96*3</f>
        <v>46505.448</v>
      </c>
      <c r="G96" s="148">
        <f>(E96*$G$6)*0.33</f>
        <v>15501.816</v>
      </c>
      <c r="H96" s="140">
        <f>I96*6</f>
        <v>52476.80001</v>
      </c>
      <c r="I96" s="149">
        <f>(E96*$I$6)*0.1666666667</f>
        <v>8746.133335</v>
      </c>
      <c r="J96" s="142">
        <f>K96*12</f>
        <v>60916.42368</v>
      </c>
      <c r="K96" s="150">
        <f>(E96*$K$6)*0.0833</f>
        <v>5076.36864</v>
      </c>
      <c r="L96" s="221">
        <f>D96*$L$6</f>
        <v>8096</v>
      </c>
    </row>
    <row r="97">
      <c r="A97" s="156"/>
      <c r="B97" s="156"/>
      <c r="C97" s="156"/>
      <c r="D97" s="156"/>
      <c r="E97" s="156"/>
      <c r="F97" s="157"/>
      <c r="G97" s="156"/>
      <c r="H97" s="156"/>
      <c r="I97" s="156"/>
      <c r="J97" s="156"/>
      <c r="K97" s="158"/>
      <c r="L97" s="156"/>
    </row>
    <row r="98">
      <c r="A98" s="208" t="s">
        <v>197</v>
      </c>
      <c r="B98" s="220" t="s">
        <v>60</v>
      </c>
      <c r="C98" s="101">
        <v>285.9650373033708</v>
      </c>
      <c r="D98" s="210">
        <f>(C98*206)*$M$8</f>
        <v>71868.73318</v>
      </c>
      <c r="E98" s="28">
        <f>D98*1.15</f>
        <v>82649.04315</v>
      </c>
      <c r="F98" s="255">
        <f>G98*3</f>
        <v>90823.03352</v>
      </c>
      <c r="G98" s="256">
        <f>(E98*$G$6)*0.33</f>
        <v>30274.34451</v>
      </c>
      <c r="H98" s="200">
        <f>I98*6</f>
        <v>102484.8135</v>
      </c>
      <c r="I98" s="257">
        <f>(E98*$I$6)*0.1666666667</f>
        <v>17080.80225</v>
      </c>
      <c r="J98" s="202">
        <f>K98*12</f>
        <v>118967.0163</v>
      </c>
      <c r="K98" s="258">
        <f>(E98*$K$6)*0.0833</f>
        <v>9913.918024</v>
      </c>
      <c r="L98" s="259">
        <f>D98*$L$6</f>
        <v>15811.1213</v>
      </c>
    </row>
    <row r="99">
      <c r="A99" s="156"/>
      <c r="B99" s="156"/>
      <c r="C99" s="156"/>
      <c r="D99" s="156"/>
      <c r="E99" s="156"/>
      <c r="F99" s="157"/>
      <c r="G99" s="156"/>
      <c r="H99" s="156"/>
      <c r="I99" s="156"/>
      <c r="J99" s="156"/>
      <c r="K99" s="158"/>
      <c r="L99" s="156"/>
    </row>
    <row r="100">
      <c r="A100" s="260" t="s">
        <v>198</v>
      </c>
      <c r="B100" s="220" t="s">
        <v>60</v>
      </c>
      <c r="C100" s="101">
        <v>268.5</v>
      </c>
      <c r="D100" s="210">
        <f>(C100*206)*$M$8</f>
        <v>67479.42</v>
      </c>
      <c r="E100" s="28">
        <f>D100*1.15</f>
        <v>77601.333</v>
      </c>
      <c r="F100" s="255">
        <f>G100*3</f>
        <v>85276.10483</v>
      </c>
      <c r="G100" s="256">
        <f>(E100*$G$6)*0.33</f>
        <v>28425.36828</v>
      </c>
      <c r="H100" s="200">
        <f>I100*6</f>
        <v>96225.65294</v>
      </c>
      <c r="I100" s="257">
        <f>(E100*$I$6)*0.1666666667</f>
        <v>16037.60882</v>
      </c>
      <c r="J100" s="202">
        <f>K100*12</f>
        <v>111701.2212</v>
      </c>
      <c r="K100" s="258">
        <f>(E100*$K$6)*0.0833</f>
        <v>9308.435096</v>
      </c>
      <c r="L100" s="259">
        <f>D100*$L$6</f>
        <v>14845.4724</v>
      </c>
    </row>
  </sheetData>
  <mergeCells count="2">
    <mergeCell ref="A1:Z3"/>
    <mergeCell ref="F5:K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24.86"/>
    <col customWidth="1" min="3" max="3" width="18.71"/>
    <col customWidth="1" min="4" max="4" width="22.43"/>
    <col customWidth="1" min="5" max="5" width="28.86"/>
    <col customWidth="1" min="6" max="7" width="18.86"/>
    <col customWidth="1" min="8" max="9" width="18.0"/>
    <col customWidth="1" min="10" max="11" width="19.43"/>
    <col customWidth="1" min="12" max="12" width="26.71"/>
  </cols>
  <sheetData>
    <row r="1">
      <c r="A1" s="1"/>
    </row>
    <row r="4">
      <c r="A4" s="2"/>
      <c r="B4" s="2"/>
      <c r="C4" s="3"/>
      <c r="D4" s="3"/>
      <c r="E4" s="120"/>
      <c r="F4" s="66"/>
      <c r="G4" s="66"/>
      <c r="H4" s="121"/>
      <c r="I4" s="121"/>
      <c r="J4" s="6"/>
      <c r="K4" s="6"/>
    </row>
    <row r="5">
      <c r="A5" s="2"/>
      <c r="B5" s="2"/>
      <c r="C5" s="3"/>
      <c r="D5" s="3"/>
      <c r="E5" s="120"/>
      <c r="F5" s="204" t="s">
        <v>0</v>
      </c>
      <c r="G5" s="123"/>
      <c r="H5" s="123"/>
      <c r="I5" s="123"/>
      <c r="J5" s="123"/>
      <c r="K5" s="124"/>
    </row>
    <row r="6">
      <c r="A6" s="2"/>
      <c r="B6" s="2"/>
      <c r="C6" s="3"/>
      <c r="D6" s="3"/>
      <c r="E6" s="120"/>
      <c r="F6" s="125"/>
      <c r="G6" s="126">
        <v>1.11</v>
      </c>
      <c r="H6" s="126"/>
      <c r="I6" s="126">
        <v>1.24</v>
      </c>
      <c r="J6" s="126"/>
      <c r="K6" s="127">
        <v>1.44</v>
      </c>
      <c r="L6" s="128">
        <v>0.22</v>
      </c>
    </row>
    <row r="7">
      <c r="A7" s="16" t="s">
        <v>1</v>
      </c>
      <c r="B7" s="129" t="s">
        <v>58</v>
      </c>
      <c r="C7" s="18" t="s">
        <v>3</v>
      </c>
      <c r="D7" s="19" t="s">
        <v>4</v>
      </c>
      <c r="E7" s="20" t="s">
        <v>5</v>
      </c>
      <c r="F7" s="261"/>
      <c r="G7" s="205" t="s">
        <v>7</v>
      </c>
      <c r="H7" s="262"/>
      <c r="I7" s="206" t="s">
        <v>9</v>
      </c>
      <c r="J7" s="263"/>
      <c r="K7" s="206" t="s">
        <v>11</v>
      </c>
      <c r="L7" s="22" t="s">
        <v>42</v>
      </c>
    </row>
    <row r="8">
      <c r="A8" s="264" t="s">
        <v>199</v>
      </c>
      <c r="B8" s="253"/>
      <c r="C8" s="147">
        <v>18.638202247191014</v>
      </c>
      <c r="D8" s="174">
        <f t="shared" ref="D8:D10" si="1">(C8*206)*$M$8</f>
        <v>4684.152989</v>
      </c>
      <c r="E8" s="265">
        <f t="shared" ref="E8:E10" si="2">D8*1.15</f>
        <v>5386.775937</v>
      </c>
      <c r="F8" s="266">
        <f t="shared" ref="F8:F10" si="3">G8*3</f>
        <v>5919.528077</v>
      </c>
      <c r="G8" s="267">
        <f t="shared" ref="G8:G10" si="4">(E8*$G$6)*0.33</f>
        <v>1973.176026</v>
      </c>
      <c r="H8" s="268">
        <f t="shared" ref="H8:H10" si="5">I8*6</f>
        <v>6679.602163</v>
      </c>
      <c r="I8" s="269">
        <f t="shared" ref="I8:I10" si="6">(E8*$I$6)*0.1666666667</f>
        <v>1113.267027</v>
      </c>
      <c r="J8" s="270">
        <f t="shared" ref="J8:J10" si="7">K8*12</f>
        <v>7753.854566</v>
      </c>
      <c r="K8" s="271">
        <f t="shared" ref="K8:K10" si="8">(E8*$K$6)*0.0833</f>
        <v>646.1545472</v>
      </c>
      <c r="L8" s="272">
        <f t="shared" ref="L8:L10" si="9">D8*$L$6</f>
        <v>1030.513658</v>
      </c>
      <c r="M8" s="273">
        <v>1.22</v>
      </c>
    </row>
    <row r="9">
      <c r="A9" s="10"/>
      <c r="B9" s="274" t="s">
        <v>200</v>
      </c>
      <c r="C9" s="147">
        <v>24.814516853932588</v>
      </c>
      <c r="D9" s="174">
        <f t="shared" si="1"/>
        <v>6236.384376</v>
      </c>
      <c r="E9" s="265">
        <f t="shared" si="2"/>
        <v>7171.842032</v>
      </c>
      <c r="F9" s="266">
        <f t="shared" si="3"/>
        <v>7881.137209</v>
      </c>
      <c r="G9" s="267">
        <f t="shared" si="4"/>
        <v>2627.045736</v>
      </c>
      <c r="H9" s="268">
        <f t="shared" si="5"/>
        <v>8893.084122</v>
      </c>
      <c r="I9" s="269">
        <f t="shared" si="6"/>
        <v>1482.180687</v>
      </c>
      <c r="J9" s="270">
        <f t="shared" si="7"/>
        <v>10323.32155</v>
      </c>
      <c r="K9" s="271">
        <f t="shared" si="8"/>
        <v>860.2767954</v>
      </c>
      <c r="L9" s="275">
        <f t="shared" si="9"/>
        <v>1372.004563</v>
      </c>
    </row>
    <row r="10">
      <c r="A10" s="10"/>
      <c r="B10" s="252" t="s">
        <v>201</v>
      </c>
      <c r="C10" s="147">
        <v>7.891016359550564</v>
      </c>
      <c r="D10" s="174">
        <f t="shared" si="1"/>
        <v>1983.170231</v>
      </c>
      <c r="E10" s="265">
        <f t="shared" si="2"/>
        <v>2280.645766</v>
      </c>
      <c r="F10" s="266">
        <f t="shared" si="3"/>
        <v>2506.201632</v>
      </c>
      <c r="G10" s="267">
        <f t="shared" si="4"/>
        <v>835.4005442</v>
      </c>
      <c r="H10" s="268">
        <f t="shared" si="5"/>
        <v>2828.000751</v>
      </c>
      <c r="I10" s="269">
        <f t="shared" si="6"/>
        <v>471.3334584</v>
      </c>
      <c r="J10" s="270">
        <f t="shared" si="7"/>
        <v>3282.816251</v>
      </c>
      <c r="K10" s="271">
        <f t="shared" si="8"/>
        <v>273.5680209</v>
      </c>
      <c r="L10" s="275">
        <f t="shared" si="9"/>
        <v>436.2974509</v>
      </c>
    </row>
    <row r="11">
      <c r="A11" s="276"/>
      <c r="B11" s="276"/>
      <c r="C11" s="276"/>
      <c r="D11" s="276"/>
      <c r="E11" s="277"/>
      <c r="F11" s="278"/>
      <c r="G11" s="276"/>
      <c r="H11" s="276"/>
      <c r="I11" s="276"/>
      <c r="J11" s="276"/>
      <c r="K11" s="279"/>
      <c r="L11" s="280"/>
    </row>
    <row r="12">
      <c r="A12" s="10"/>
      <c r="B12" s="11"/>
      <c r="C12" s="12"/>
      <c r="D12" s="281"/>
      <c r="E12" s="13"/>
      <c r="F12" s="282"/>
      <c r="G12" s="283"/>
      <c r="H12" s="15"/>
      <c r="I12" s="15"/>
      <c r="J12" s="15"/>
      <c r="K12" s="284"/>
      <c r="L12" s="285"/>
    </row>
    <row r="13">
      <c r="A13" s="286"/>
      <c r="B13" s="287"/>
      <c r="C13" s="288"/>
      <c r="D13" s="289"/>
      <c r="E13" s="290" t="s">
        <v>202</v>
      </c>
      <c r="F13" s="291"/>
      <c r="G13" s="292"/>
      <c r="H13" s="292"/>
      <c r="I13" s="292"/>
      <c r="J13" s="292"/>
      <c r="K13" s="293"/>
      <c r="L13" s="293"/>
    </row>
    <row r="14">
      <c r="A14" s="294"/>
      <c r="B14" s="295"/>
      <c r="C14" s="296"/>
      <c r="D14" s="297"/>
      <c r="E14" s="297"/>
      <c r="F14" s="298"/>
      <c r="G14" s="299"/>
      <c r="H14" s="299"/>
      <c r="I14" s="299"/>
      <c r="J14" s="299"/>
      <c r="K14" s="300"/>
      <c r="L14" s="300"/>
    </row>
    <row r="15">
      <c r="A15" s="301" t="s">
        <v>203</v>
      </c>
      <c r="B15" s="302"/>
      <c r="C15" s="250">
        <v>56.0</v>
      </c>
      <c r="D15" s="303">
        <f t="shared" ref="D15:D16" si="10">(C15*206)*$M$8</f>
        <v>14073.92</v>
      </c>
      <c r="E15" s="304">
        <f t="shared" ref="E15:E16" si="11">D15*1.15</f>
        <v>16185.008</v>
      </c>
      <c r="F15" s="305">
        <f t="shared" ref="F15:F16" si="12">G15*3</f>
        <v>17785.70529</v>
      </c>
      <c r="G15" s="306">
        <f t="shared" ref="G15:G16" si="13">(E15*$G$6)*0.33</f>
        <v>5928.56843</v>
      </c>
      <c r="H15" s="307">
        <f t="shared" ref="H15:H16" si="14">I15*6</f>
        <v>20069.40992</v>
      </c>
      <c r="I15" s="308">
        <f t="shared" ref="I15:I16" si="15">(E15*$I$6)*0.1666666667</f>
        <v>3344.901654</v>
      </c>
      <c r="J15" s="309">
        <f t="shared" ref="J15:J16" si="16">K15*12</f>
        <v>23297.08896</v>
      </c>
      <c r="K15" s="310">
        <f t="shared" ref="K15:K16" si="17">(E15*$K$6)*0.0833</f>
        <v>1941.42408</v>
      </c>
      <c r="L15" s="275">
        <f t="shared" ref="L15:L16" si="18">D15*$L$6</f>
        <v>3096.2624</v>
      </c>
    </row>
    <row r="16">
      <c r="A16" s="311" t="s">
        <v>204</v>
      </c>
      <c r="B16" s="312"/>
      <c r="C16" s="313">
        <v>40.0</v>
      </c>
      <c r="D16" s="303">
        <f t="shared" si="10"/>
        <v>10052.8</v>
      </c>
      <c r="E16" s="304">
        <f t="shared" si="11"/>
        <v>11560.72</v>
      </c>
      <c r="F16" s="305">
        <f t="shared" si="12"/>
        <v>12704.07521</v>
      </c>
      <c r="G16" s="306">
        <f t="shared" si="13"/>
        <v>4234.691736</v>
      </c>
      <c r="H16" s="307">
        <f t="shared" si="14"/>
        <v>14335.2928</v>
      </c>
      <c r="I16" s="308">
        <f t="shared" si="15"/>
        <v>2389.215467</v>
      </c>
      <c r="J16" s="309">
        <f t="shared" si="16"/>
        <v>16640.77783</v>
      </c>
      <c r="K16" s="310">
        <f t="shared" si="17"/>
        <v>1386.731485</v>
      </c>
      <c r="L16" s="275">
        <f t="shared" si="18"/>
        <v>2211.616</v>
      </c>
    </row>
    <row r="17">
      <c r="A17" s="276"/>
      <c r="B17" s="276"/>
      <c r="C17" s="276"/>
      <c r="D17" s="276"/>
      <c r="E17" s="277"/>
      <c r="F17" s="278"/>
      <c r="G17" s="276"/>
      <c r="H17" s="276"/>
      <c r="I17" s="276"/>
      <c r="J17" s="276"/>
      <c r="K17" s="279"/>
      <c r="L17" s="280"/>
    </row>
    <row r="18">
      <c r="A18" s="301" t="s">
        <v>205</v>
      </c>
      <c r="B18" s="314" t="s">
        <v>206</v>
      </c>
      <c r="C18" s="250">
        <v>21.582266966292142</v>
      </c>
      <c r="D18" s="303">
        <f>(C18*206)*$M$8</f>
        <v>5424.055334</v>
      </c>
      <c r="E18" s="304">
        <f>D18*1.15</f>
        <v>6237.663634</v>
      </c>
      <c r="F18" s="315">
        <f>G18*3</f>
        <v>6854.568567</v>
      </c>
      <c r="G18" s="316">
        <f>(E18*$G$6)*0.33</f>
        <v>2284.856189</v>
      </c>
      <c r="H18" s="317">
        <f>I18*6</f>
        <v>7734.702908</v>
      </c>
      <c r="I18" s="318">
        <f>(E18*$I$6)*0.1666666667</f>
        <v>1289.117151</v>
      </c>
      <c r="J18" s="319">
        <f>K18*12</f>
        <v>8978.642739</v>
      </c>
      <c r="K18" s="320">
        <f>(E18*$K$6)*0.0833</f>
        <v>748.2202282</v>
      </c>
      <c r="L18" s="321">
        <f>D18*$L$6</f>
        <v>1193.292173</v>
      </c>
    </row>
  </sheetData>
  <mergeCells count="2">
    <mergeCell ref="A1:Y3"/>
    <mergeCell ref="F5:K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28.43"/>
    <col customWidth="1" min="3" max="3" width="16.86"/>
    <col customWidth="1" min="4" max="4" width="20.86"/>
    <col customWidth="1" min="5" max="5" width="27.71"/>
    <col customWidth="1" min="6" max="6" width="21.57"/>
    <col customWidth="1" min="7" max="7" width="20.29"/>
    <col customWidth="1" min="8" max="8" width="21.43"/>
    <col customWidth="1" min="9" max="9" width="20.57"/>
    <col customWidth="1" min="10" max="10" width="22.43"/>
    <col customWidth="1" min="11" max="11" width="19.57"/>
    <col customWidth="1" min="12" max="12" width="27.86"/>
  </cols>
  <sheetData>
    <row r="1">
      <c r="A1" s="1"/>
    </row>
    <row r="4">
      <c r="A4" s="2"/>
      <c r="B4" s="2"/>
      <c r="C4" s="3"/>
      <c r="D4" s="3"/>
      <c r="E4" s="120"/>
      <c r="F4" s="66"/>
      <c r="G4" s="66"/>
      <c r="H4" s="121"/>
      <c r="I4" s="121"/>
      <c r="J4" s="6"/>
      <c r="K4" s="6"/>
    </row>
    <row r="5">
      <c r="A5" s="208" t="s">
        <v>164</v>
      </c>
      <c r="B5" s="220" t="str">
        <f>LOOKUP(A5,A14:A29,B11:B18)</f>
        <v/>
      </c>
      <c r="C5" s="2" t="str">
        <f>LOOKUP(B5,$B$14:$B$17,$C$14:$C$17)</f>
        <v>#N/A</v>
      </c>
      <c r="D5" s="2" t="str">
        <f>LOOKUP(B5,B19:B27,C14:C27)</f>
        <v>#N/A</v>
      </c>
      <c r="E5" s="120"/>
      <c r="F5" s="66"/>
      <c r="G5" s="66"/>
      <c r="H5" s="121"/>
      <c r="I5" s="121"/>
      <c r="J5" s="6"/>
      <c r="K5" s="6"/>
    </row>
    <row r="6">
      <c r="A6" s="2"/>
      <c r="B6" s="220" t="str">
        <f>LOOKUP(A13,A19:A24,B17:B21)</f>
        <v>Display</v>
      </c>
      <c r="C6" s="120">
        <f t="shared" ref="C6:C8" si="1">LOOKUP(B6,B15:AA18,C15:C18)</f>
        <v>73.51459685</v>
      </c>
      <c r="D6" s="3"/>
      <c r="E6" s="120" t="str">
        <f>LOOKUP()</f>
        <v>#N/A</v>
      </c>
      <c r="F6" s="66"/>
      <c r="G6" s="66"/>
      <c r="H6" s="121"/>
      <c r="I6" s="121"/>
      <c r="J6" s="6"/>
      <c r="K6" s="6"/>
    </row>
    <row r="7">
      <c r="A7" s="2"/>
      <c r="B7" s="220" t="str">
        <f>LOOKUP(A13,A19:A24,B18:B24)</f>
        <v>Batería</v>
      </c>
      <c r="C7" s="120">
        <f t="shared" si="1"/>
        <v>57.32789663</v>
      </c>
      <c r="D7" s="3"/>
      <c r="E7" s="120"/>
      <c r="F7" s="66"/>
      <c r="G7" s="66"/>
      <c r="H7" s="121"/>
      <c r="I7" s="121"/>
      <c r="J7" s="6"/>
      <c r="K7" s="6"/>
    </row>
    <row r="8">
      <c r="A8" s="2"/>
      <c r="B8" s="220" t="str">
        <f>LOOKUP(A13,A19:A24,B19:B23)</f>
        <v>Pin de carga</v>
      </c>
      <c r="C8" s="2" t="str">
        <f t="shared" si="1"/>
        <v>#N/A</v>
      </c>
      <c r="D8" s="3"/>
      <c r="E8" s="120"/>
      <c r="F8" s="66"/>
      <c r="G8" s="66"/>
      <c r="H8" s="121"/>
      <c r="I8" s="121"/>
      <c r="J8" s="6"/>
      <c r="K8" s="6"/>
    </row>
    <row r="9">
      <c r="A9" s="2"/>
      <c r="B9" s="2"/>
      <c r="C9" s="3"/>
      <c r="D9" s="3"/>
      <c r="E9" s="120"/>
      <c r="F9" s="66"/>
      <c r="G9" s="66"/>
      <c r="H9" s="121"/>
      <c r="I9" s="121"/>
      <c r="J9" s="6"/>
      <c r="K9" s="6"/>
    </row>
    <row r="10">
      <c r="A10" s="2"/>
      <c r="B10" s="2"/>
      <c r="C10" s="3"/>
      <c r="D10" s="3"/>
      <c r="E10" s="120"/>
      <c r="F10" s="204" t="s">
        <v>0</v>
      </c>
      <c r="G10" s="123"/>
      <c r="H10" s="123"/>
      <c r="I10" s="123"/>
      <c r="J10" s="123"/>
      <c r="K10" s="124"/>
    </row>
    <row r="11">
      <c r="A11" s="2"/>
      <c r="B11" s="2"/>
      <c r="C11" s="3"/>
      <c r="D11" s="3"/>
      <c r="E11" s="120"/>
      <c r="F11" s="125"/>
      <c r="G11" s="126">
        <v>1.11</v>
      </c>
      <c r="H11" s="126"/>
      <c r="I11" s="126">
        <v>1.24</v>
      </c>
      <c r="J11" s="126"/>
      <c r="K11" s="127">
        <v>1.44</v>
      </c>
      <c r="L11" s="128">
        <v>0.22</v>
      </c>
    </row>
    <row r="12">
      <c r="A12" s="16" t="s">
        <v>1</v>
      </c>
      <c r="B12" s="129" t="s">
        <v>58</v>
      </c>
      <c r="C12" s="18" t="s">
        <v>3</v>
      </c>
      <c r="D12" s="19" t="s">
        <v>4</v>
      </c>
      <c r="E12" s="20" t="s">
        <v>5</v>
      </c>
      <c r="F12" s="132" t="s">
        <v>6</v>
      </c>
      <c r="G12" s="205" t="s">
        <v>7</v>
      </c>
      <c r="H12" s="205" t="s">
        <v>8</v>
      </c>
      <c r="I12" s="206" t="s">
        <v>9</v>
      </c>
      <c r="J12" s="205" t="s">
        <v>10</v>
      </c>
      <c r="K12" s="206" t="s">
        <v>11</v>
      </c>
      <c r="L12" s="207" t="s">
        <v>42</v>
      </c>
    </row>
    <row r="13">
      <c r="A13" s="322" t="s">
        <v>168</v>
      </c>
      <c r="B13" s="74"/>
      <c r="C13" s="74"/>
      <c r="D13" s="75"/>
      <c r="E13" s="89"/>
      <c r="F13" s="323"/>
      <c r="G13" s="324"/>
      <c r="H13" s="324"/>
      <c r="I13" s="325"/>
      <c r="J13" s="324"/>
      <c r="K13" s="326"/>
      <c r="L13" s="207"/>
    </row>
    <row r="14" ht="19.5" customHeight="1">
      <c r="A14" s="208" t="s">
        <v>164</v>
      </c>
      <c r="B14" s="209" t="s">
        <v>165</v>
      </c>
      <c r="C14" s="101">
        <v>70.81681348314609</v>
      </c>
      <c r="D14" s="210">
        <f t="shared" ref="D14:D17" si="2">(C14*206)*$M$14</f>
        <v>16484.73784</v>
      </c>
      <c r="E14" s="211">
        <f t="shared" ref="E14:E17" si="3">D14*1.15</f>
        <v>18957.44852</v>
      </c>
      <c r="F14" s="212">
        <f t="shared" ref="F14:F17" si="4">G14*3</f>
        <v>20832.34018</v>
      </c>
      <c r="G14" s="213">
        <f t="shared" ref="G14:G17" si="5">(E14*$G$11)*0.33</f>
        <v>6944.113393</v>
      </c>
      <c r="H14" s="214">
        <f t="shared" ref="H14:H17" si="6">I14*6</f>
        <v>23507.23617</v>
      </c>
      <c r="I14" s="215">
        <f t="shared" ref="I14:I17" si="7">(E14*$I$11)*0.1666666667</f>
        <v>3917.872695</v>
      </c>
      <c r="J14" s="216">
        <f t="shared" ref="J14:J17" si="8">K14*12</f>
        <v>27287.80638</v>
      </c>
      <c r="K14" s="217">
        <f t="shared" ref="K14:K17" si="9">(E14*$K$11)*0.0833</f>
        <v>2273.983865</v>
      </c>
      <c r="L14" s="218">
        <f t="shared" ref="L14:L17" si="10">D14*$L$11</f>
        <v>3626.642325</v>
      </c>
      <c r="M14" s="99">
        <v>1.13</v>
      </c>
    </row>
    <row r="15">
      <c r="B15" s="220" t="s">
        <v>166</v>
      </c>
      <c r="C15" s="101">
        <v>73.5145968539326</v>
      </c>
      <c r="D15" s="210">
        <f t="shared" si="2"/>
        <v>17112.72786</v>
      </c>
      <c r="E15" s="211">
        <f t="shared" si="3"/>
        <v>19679.63703</v>
      </c>
      <c r="F15" s="212">
        <f t="shared" si="4"/>
        <v>21625.95314</v>
      </c>
      <c r="G15" s="213">
        <f t="shared" si="5"/>
        <v>7208.651046</v>
      </c>
      <c r="H15" s="214">
        <f t="shared" si="6"/>
        <v>24402.74993</v>
      </c>
      <c r="I15" s="215">
        <f t="shared" si="7"/>
        <v>4067.124988</v>
      </c>
      <c r="J15" s="216">
        <f t="shared" si="8"/>
        <v>28327.34186</v>
      </c>
      <c r="K15" s="217">
        <f t="shared" si="9"/>
        <v>2360.611822</v>
      </c>
      <c r="L15" s="221">
        <f t="shared" si="10"/>
        <v>3764.800128</v>
      </c>
    </row>
    <row r="16">
      <c r="A16" s="222"/>
      <c r="B16" s="220" t="s">
        <v>63</v>
      </c>
      <c r="C16" s="101">
        <v>57.32789662921349</v>
      </c>
      <c r="D16" s="210">
        <f t="shared" si="2"/>
        <v>13344.78778</v>
      </c>
      <c r="E16" s="211">
        <f t="shared" si="3"/>
        <v>15346.50594</v>
      </c>
      <c r="F16" s="212">
        <f t="shared" si="4"/>
        <v>16864.27538</v>
      </c>
      <c r="G16" s="213">
        <f t="shared" si="5"/>
        <v>5621.425127</v>
      </c>
      <c r="H16" s="214">
        <f t="shared" si="6"/>
        <v>19029.66737</v>
      </c>
      <c r="I16" s="215">
        <f t="shared" si="7"/>
        <v>3171.611229</v>
      </c>
      <c r="J16" s="216">
        <f t="shared" si="8"/>
        <v>22090.12897</v>
      </c>
      <c r="K16" s="217">
        <f t="shared" si="9"/>
        <v>1840.844081</v>
      </c>
      <c r="L16" s="221">
        <f t="shared" si="10"/>
        <v>2935.853311</v>
      </c>
    </row>
    <row r="17">
      <c r="A17" s="222"/>
      <c r="B17" s="220" t="s">
        <v>167</v>
      </c>
      <c r="C17" s="101">
        <v>68.7934759550562</v>
      </c>
      <c r="D17" s="210">
        <f t="shared" si="2"/>
        <v>16013.74533</v>
      </c>
      <c r="E17" s="211">
        <f t="shared" si="3"/>
        <v>18415.80713</v>
      </c>
      <c r="F17" s="212">
        <f t="shared" si="4"/>
        <v>20237.13046</v>
      </c>
      <c r="G17" s="213">
        <f t="shared" si="5"/>
        <v>6745.710153</v>
      </c>
      <c r="H17" s="214">
        <f t="shared" si="6"/>
        <v>22835.60085</v>
      </c>
      <c r="I17" s="215">
        <f t="shared" si="7"/>
        <v>3805.933475</v>
      </c>
      <c r="J17" s="216">
        <f t="shared" si="8"/>
        <v>26508.15477</v>
      </c>
      <c r="K17" s="217">
        <f t="shared" si="9"/>
        <v>2209.012897</v>
      </c>
      <c r="L17" s="221">
        <f t="shared" si="10"/>
        <v>3523.023973</v>
      </c>
    </row>
    <row r="18">
      <c r="A18" s="156"/>
      <c r="B18" s="156"/>
      <c r="C18" s="156"/>
      <c r="D18" s="156"/>
      <c r="E18" s="156"/>
      <c r="F18" s="157"/>
      <c r="G18" s="156"/>
      <c r="H18" s="156"/>
      <c r="I18" s="156"/>
      <c r="J18" s="156"/>
      <c r="K18" s="158"/>
      <c r="L18" s="156"/>
    </row>
    <row r="19">
      <c r="A19" s="208" t="s">
        <v>168</v>
      </c>
      <c r="B19" s="220" t="s">
        <v>169</v>
      </c>
      <c r="C19" s="101">
        <v>70.05393258426967</v>
      </c>
      <c r="D19" s="210">
        <f t="shared" ref="D19:D24" si="11">(C19*206)*$M$14</f>
        <v>16307.15443</v>
      </c>
      <c r="E19" s="211">
        <f t="shared" ref="E19:E24" si="12">D19*1.15</f>
        <v>18753.22759</v>
      </c>
      <c r="F19" s="212">
        <f t="shared" ref="F19:F24" si="13">G19*3</f>
        <v>20607.9218</v>
      </c>
      <c r="G19" s="213">
        <f t="shared" ref="G19:G24" si="14">(E19*$G$11)*0.33</f>
        <v>6869.307267</v>
      </c>
      <c r="H19" s="214">
        <f t="shared" ref="H19:H24" si="15">I19*6</f>
        <v>23254.00222</v>
      </c>
      <c r="I19" s="215">
        <f t="shared" ref="I19:I24" si="16">(E19*$I$11)*0.1666666667</f>
        <v>3875.667036</v>
      </c>
      <c r="J19" s="216">
        <f t="shared" ref="J19:J24" si="17">K19*12</f>
        <v>26993.84587</v>
      </c>
      <c r="K19" s="217">
        <f t="shared" ref="K19:K24" si="18">(E19*$K$11)*0.0833</f>
        <v>2249.487156</v>
      </c>
      <c r="L19" s="221">
        <f t="shared" ref="L19:L24" si="19">D19*$L$11</f>
        <v>3587.573974</v>
      </c>
    </row>
    <row r="20">
      <c r="A20" s="208" t="s">
        <v>168</v>
      </c>
      <c r="B20" s="220" t="s">
        <v>166</v>
      </c>
      <c r="C20" s="101">
        <v>77.12359550561798</v>
      </c>
      <c r="D20" s="210">
        <f t="shared" si="11"/>
        <v>17952.83056</v>
      </c>
      <c r="E20" s="211">
        <f t="shared" si="12"/>
        <v>20645.75515</v>
      </c>
      <c r="F20" s="212">
        <f t="shared" si="13"/>
        <v>22687.62033</v>
      </c>
      <c r="G20" s="213">
        <f t="shared" si="14"/>
        <v>7562.54011</v>
      </c>
      <c r="H20" s="214">
        <f t="shared" si="15"/>
        <v>25600.73639</v>
      </c>
      <c r="I20" s="215">
        <f t="shared" si="16"/>
        <v>4266.789398</v>
      </c>
      <c r="J20" s="216">
        <f t="shared" si="17"/>
        <v>29717.99546</v>
      </c>
      <c r="K20" s="217">
        <f t="shared" si="18"/>
        <v>2476.499621</v>
      </c>
      <c r="L20" s="221">
        <f t="shared" si="19"/>
        <v>3949.622724</v>
      </c>
    </row>
    <row r="21">
      <c r="A21" s="208" t="s">
        <v>168</v>
      </c>
      <c r="B21" s="220" t="s">
        <v>63</v>
      </c>
      <c r="C21" s="101">
        <v>70.85730337078652</v>
      </c>
      <c r="D21" s="210">
        <f t="shared" si="11"/>
        <v>16494.16308</v>
      </c>
      <c r="E21" s="211">
        <f t="shared" si="12"/>
        <v>18968.28754</v>
      </c>
      <c r="F21" s="212">
        <f t="shared" si="13"/>
        <v>20844.25118</v>
      </c>
      <c r="G21" s="213">
        <f t="shared" si="14"/>
        <v>6948.083726</v>
      </c>
      <c r="H21" s="214">
        <f t="shared" si="15"/>
        <v>23520.67655</v>
      </c>
      <c r="I21" s="215">
        <f t="shared" si="16"/>
        <v>3920.112759</v>
      </c>
      <c r="J21" s="216">
        <f t="shared" si="17"/>
        <v>27303.40832</v>
      </c>
      <c r="K21" s="217">
        <f t="shared" si="18"/>
        <v>2275.284027</v>
      </c>
      <c r="L21" s="221">
        <f t="shared" si="19"/>
        <v>3628.715877</v>
      </c>
    </row>
    <row r="22">
      <c r="A22" s="208" t="s">
        <v>168</v>
      </c>
      <c r="B22" s="220" t="s">
        <v>61</v>
      </c>
      <c r="C22" s="101">
        <v>73.5145968539326</v>
      </c>
      <c r="D22" s="210">
        <f t="shared" si="11"/>
        <v>17112.72786</v>
      </c>
      <c r="E22" s="211">
        <f t="shared" si="12"/>
        <v>19679.63703</v>
      </c>
      <c r="F22" s="212">
        <f t="shared" si="13"/>
        <v>21625.95314</v>
      </c>
      <c r="G22" s="213">
        <f t="shared" si="14"/>
        <v>7208.651046</v>
      </c>
      <c r="H22" s="214">
        <f t="shared" si="15"/>
        <v>24402.74993</v>
      </c>
      <c r="I22" s="215">
        <f t="shared" si="16"/>
        <v>4067.124988</v>
      </c>
      <c r="J22" s="216">
        <f t="shared" si="17"/>
        <v>28327.34186</v>
      </c>
      <c r="K22" s="217">
        <f t="shared" si="18"/>
        <v>2360.611822</v>
      </c>
      <c r="L22" s="221">
        <f t="shared" si="19"/>
        <v>3764.800128</v>
      </c>
    </row>
    <row r="23">
      <c r="A23" s="222"/>
      <c r="B23" s="220" t="s">
        <v>170</v>
      </c>
      <c r="C23" s="101">
        <v>57.32789662921349</v>
      </c>
      <c r="D23" s="210">
        <f t="shared" si="11"/>
        <v>13344.78778</v>
      </c>
      <c r="E23" s="211">
        <f t="shared" si="12"/>
        <v>15346.50594</v>
      </c>
      <c r="F23" s="212">
        <f t="shared" si="13"/>
        <v>16864.27538</v>
      </c>
      <c r="G23" s="213">
        <f t="shared" si="14"/>
        <v>5621.425127</v>
      </c>
      <c r="H23" s="214">
        <f t="shared" si="15"/>
        <v>19029.66737</v>
      </c>
      <c r="I23" s="215">
        <f t="shared" si="16"/>
        <v>3171.611229</v>
      </c>
      <c r="J23" s="216">
        <f t="shared" si="17"/>
        <v>22090.12897</v>
      </c>
      <c r="K23" s="217">
        <f t="shared" si="18"/>
        <v>1840.844081</v>
      </c>
      <c r="L23" s="221">
        <f t="shared" si="19"/>
        <v>2935.853311</v>
      </c>
    </row>
    <row r="24">
      <c r="A24" s="222"/>
      <c r="B24" s="223" t="s">
        <v>140</v>
      </c>
      <c r="C24" s="101">
        <v>68.11903011235955</v>
      </c>
      <c r="D24" s="210">
        <f t="shared" si="11"/>
        <v>15856.74783</v>
      </c>
      <c r="E24" s="211">
        <f t="shared" si="12"/>
        <v>18235.26</v>
      </c>
      <c r="F24" s="212">
        <f t="shared" si="13"/>
        <v>20038.72722</v>
      </c>
      <c r="G24" s="213">
        <f t="shared" si="14"/>
        <v>6679.575739</v>
      </c>
      <c r="H24" s="214">
        <f t="shared" si="15"/>
        <v>22611.72241</v>
      </c>
      <c r="I24" s="215">
        <f t="shared" si="16"/>
        <v>3768.620402</v>
      </c>
      <c r="J24" s="216">
        <f t="shared" si="17"/>
        <v>26248.2709</v>
      </c>
      <c r="K24" s="217">
        <f t="shared" si="18"/>
        <v>2187.355908</v>
      </c>
      <c r="L24" s="221">
        <f t="shared" si="19"/>
        <v>3488.484523</v>
      </c>
    </row>
    <row r="25">
      <c r="A25" s="156"/>
      <c r="B25" s="156"/>
      <c r="C25" s="156"/>
      <c r="D25" s="156"/>
      <c r="E25" s="156"/>
      <c r="F25" s="157"/>
      <c r="G25" s="156"/>
      <c r="H25" s="156"/>
      <c r="I25" s="156"/>
      <c r="J25" s="156"/>
      <c r="K25" s="158"/>
      <c r="L25" s="156"/>
    </row>
    <row r="26">
      <c r="A26" s="208" t="s">
        <v>171</v>
      </c>
      <c r="B26" s="220" t="s">
        <v>169</v>
      </c>
      <c r="C26" s="101">
        <v>64.5</v>
      </c>
      <c r="D26" s="210">
        <f t="shared" ref="D26:D31" si="20">(C26*206)*$M$14</f>
        <v>15014.31</v>
      </c>
      <c r="E26" s="211">
        <f t="shared" ref="E26:E31" si="21">D26*1.15</f>
        <v>17266.4565</v>
      </c>
      <c r="F26" s="212">
        <f t="shared" ref="F26:F31" si="22">G26*3</f>
        <v>18974.10905</v>
      </c>
      <c r="G26" s="213">
        <f t="shared" ref="G26:G31" si="23">(E26*$G$11)*0.33</f>
        <v>6324.703016</v>
      </c>
      <c r="H26" s="214">
        <f t="shared" ref="H26:H31" si="24">I26*6</f>
        <v>21410.40606</v>
      </c>
      <c r="I26" s="215">
        <f t="shared" ref="I26:I31" si="25">(E26*$I$11)*0.1666666667</f>
        <v>3568.401011</v>
      </c>
      <c r="J26" s="216">
        <f t="shared" ref="J26:J31" si="26">K26*12</f>
        <v>24853.75188</v>
      </c>
      <c r="K26" s="217">
        <f t="shared" ref="K26:K31" si="27">(E26*$K$11)*0.0833</f>
        <v>2071.14599</v>
      </c>
      <c r="L26" s="221">
        <f t="shared" ref="L26:L31" si="28">D26*$L$11</f>
        <v>3303.1482</v>
      </c>
    </row>
    <row r="27">
      <c r="A27" s="222"/>
      <c r="B27" s="220" t="s">
        <v>166</v>
      </c>
      <c r="C27" s="101">
        <v>85.65462202247193</v>
      </c>
      <c r="D27" s="210">
        <f t="shared" si="20"/>
        <v>19938.68291</v>
      </c>
      <c r="E27" s="211">
        <f t="shared" si="21"/>
        <v>22929.48535</v>
      </c>
      <c r="F27" s="212">
        <f t="shared" si="22"/>
        <v>25197.21145</v>
      </c>
      <c r="G27" s="213">
        <f t="shared" si="23"/>
        <v>8399.070484</v>
      </c>
      <c r="H27" s="214">
        <f t="shared" si="24"/>
        <v>28432.56184</v>
      </c>
      <c r="I27" s="215">
        <f t="shared" si="25"/>
        <v>4738.760307</v>
      </c>
      <c r="J27" s="216">
        <f t="shared" si="26"/>
        <v>33005.25152</v>
      </c>
      <c r="K27" s="217">
        <f t="shared" si="27"/>
        <v>2750.437627</v>
      </c>
      <c r="L27" s="221">
        <f t="shared" si="28"/>
        <v>4386.510241</v>
      </c>
    </row>
    <row r="28">
      <c r="A28" s="222"/>
      <c r="B28" s="220" t="s">
        <v>63</v>
      </c>
      <c r="C28" s="101">
        <v>60.44561797752809</v>
      </c>
      <c r="D28" s="210">
        <f t="shared" si="20"/>
        <v>14070.53095</v>
      </c>
      <c r="E28" s="211">
        <f t="shared" si="21"/>
        <v>16181.1106</v>
      </c>
      <c r="F28" s="212">
        <f t="shared" si="22"/>
        <v>17781.42243</v>
      </c>
      <c r="G28" s="213">
        <f t="shared" si="23"/>
        <v>5927.140811</v>
      </c>
      <c r="H28" s="214">
        <f t="shared" si="24"/>
        <v>20064.57714</v>
      </c>
      <c r="I28" s="215">
        <f t="shared" si="25"/>
        <v>3344.09619</v>
      </c>
      <c r="J28" s="216">
        <f t="shared" si="26"/>
        <v>23291.47894</v>
      </c>
      <c r="K28" s="217">
        <f t="shared" si="27"/>
        <v>1940.956578</v>
      </c>
      <c r="L28" s="221">
        <f t="shared" si="28"/>
        <v>3095.51681</v>
      </c>
    </row>
    <row r="29">
      <c r="A29" s="222"/>
      <c r="B29" s="220" t="s">
        <v>61</v>
      </c>
      <c r="C29" s="101">
        <v>42.49008808988764</v>
      </c>
      <c r="D29" s="210">
        <f t="shared" si="20"/>
        <v>9890.842706</v>
      </c>
      <c r="E29" s="211">
        <f t="shared" si="21"/>
        <v>11374.46911</v>
      </c>
      <c r="F29" s="212">
        <f t="shared" si="22"/>
        <v>12499.40411</v>
      </c>
      <c r="G29" s="213">
        <f t="shared" si="23"/>
        <v>4166.468036</v>
      </c>
      <c r="H29" s="214">
        <f t="shared" si="24"/>
        <v>14104.3417</v>
      </c>
      <c r="I29" s="215">
        <f t="shared" si="25"/>
        <v>2350.723617</v>
      </c>
      <c r="J29" s="216">
        <f t="shared" si="26"/>
        <v>16372.68383</v>
      </c>
      <c r="K29" s="217">
        <f t="shared" si="27"/>
        <v>1364.390319</v>
      </c>
      <c r="L29" s="221">
        <f t="shared" si="28"/>
        <v>2175.985395</v>
      </c>
    </row>
    <row r="30">
      <c r="A30" s="222"/>
      <c r="B30" s="220" t="s">
        <v>170</v>
      </c>
      <c r="C30" s="101">
        <v>43.164533932584284</v>
      </c>
      <c r="D30" s="210">
        <f t="shared" si="20"/>
        <v>10047.84021</v>
      </c>
      <c r="E30" s="211">
        <f t="shared" si="21"/>
        <v>11555.01624</v>
      </c>
      <c r="F30" s="212">
        <f t="shared" si="22"/>
        <v>12697.80735</v>
      </c>
      <c r="G30" s="213">
        <f t="shared" si="23"/>
        <v>4232.602449</v>
      </c>
      <c r="H30" s="214">
        <f t="shared" si="24"/>
        <v>14328.22014</v>
      </c>
      <c r="I30" s="215">
        <f t="shared" si="25"/>
        <v>2388.03669</v>
      </c>
      <c r="J30" s="216">
        <f t="shared" si="26"/>
        <v>16632.5677</v>
      </c>
      <c r="K30" s="217">
        <f t="shared" si="27"/>
        <v>1386.047308</v>
      </c>
      <c r="L30" s="221">
        <f t="shared" si="28"/>
        <v>2210.524846</v>
      </c>
    </row>
    <row r="31">
      <c r="A31" s="222"/>
      <c r="B31" s="223" t="s">
        <v>140</v>
      </c>
      <c r="C31" s="101">
        <v>33.385069213483156</v>
      </c>
      <c r="D31" s="210">
        <f t="shared" si="20"/>
        <v>7771.376412</v>
      </c>
      <c r="E31" s="211">
        <f t="shared" si="21"/>
        <v>8937.082873</v>
      </c>
      <c r="F31" s="212">
        <f t="shared" si="22"/>
        <v>9820.960369</v>
      </c>
      <c r="G31" s="213">
        <f t="shared" si="23"/>
        <v>3273.653456</v>
      </c>
      <c r="H31" s="214">
        <f t="shared" si="24"/>
        <v>11081.98277</v>
      </c>
      <c r="I31" s="215">
        <f t="shared" si="25"/>
        <v>1846.997128</v>
      </c>
      <c r="J31" s="216">
        <f t="shared" si="26"/>
        <v>12864.25158</v>
      </c>
      <c r="K31" s="217">
        <f t="shared" si="27"/>
        <v>1072.020965</v>
      </c>
      <c r="L31" s="221">
        <f t="shared" si="28"/>
        <v>1709.702811</v>
      </c>
    </row>
    <row r="32">
      <c r="A32" s="156"/>
      <c r="B32" s="156"/>
      <c r="C32" s="156"/>
      <c r="D32" s="156"/>
      <c r="E32" s="156"/>
      <c r="F32" s="157"/>
      <c r="G32" s="156"/>
      <c r="H32" s="156"/>
      <c r="I32" s="156"/>
      <c r="J32" s="156"/>
      <c r="K32" s="158"/>
      <c r="L32" s="156"/>
    </row>
    <row r="33">
      <c r="A33" s="208" t="s">
        <v>172</v>
      </c>
      <c r="B33" s="220" t="s">
        <v>169</v>
      </c>
      <c r="C33" s="101">
        <v>78.57294067415732</v>
      </c>
      <c r="D33" s="210">
        <f t="shared" ref="D33:D37" si="29">(C33*206)*$M$14</f>
        <v>18290.20913</v>
      </c>
      <c r="E33" s="211">
        <f t="shared" ref="E33:E37" si="30">D33*1.15</f>
        <v>21033.7405</v>
      </c>
      <c r="F33" s="212">
        <f t="shared" ref="F33:F37" si="31">G33*3</f>
        <v>23113.97744</v>
      </c>
      <c r="G33" s="213">
        <f t="shared" ref="G33:G37" si="32">(E33*$G$11)*0.33</f>
        <v>7704.659145</v>
      </c>
      <c r="H33" s="214">
        <f t="shared" ref="H33:H37" si="33">I33*6</f>
        <v>26081.83822</v>
      </c>
      <c r="I33" s="215">
        <f t="shared" ref="I33:I37" si="34">(E33*$I$11)*0.1666666667</f>
        <v>4346.973037</v>
      </c>
      <c r="J33" s="216">
        <f t="shared" ref="J33:J37" si="35">K33*12</f>
        <v>30276.47088</v>
      </c>
      <c r="K33" s="217">
        <f t="shared" ref="K33:K37" si="36">(E33*$K$11)*0.0833</f>
        <v>2523.03924</v>
      </c>
      <c r="L33" s="221">
        <f t="shared" ref="L33:L37" si="37">D33*$L$11</f>
        <v>4023.846009</v>
      </c>
    </row>
    <row r="34">
      <c r="A34" s="222"/>
      <c r="B34" s="220" t="s">
        <v>166</v>
      </c>
      <c r="C34" s="101">
        <v>67.44458426966294</v>
      </c>
      <c r="D34" s="210">
        <f t="shared" si="29"/>
        <v>15699.75033</v>
      </c>
      <c r="E34" s="211">
        <f t="shared" si="30"/>
        <v>18054.71288</v>
      </c>
      <c r="F34" s="212">
        <f t="shared" si="31"/>
        <v>19840.32398</v>
      </c>
      <c r="G34" s="213">
        <f t="shared" si="32"/>
        <v>6613.441326</v>
      </c>
      <c r="H34" s="214">
        <f t="shared" si="33"/>
        <v>22387.84397</v>
      </c>
      <c r="I34" s="215">
        <f t="shared" si="34"/>
        <v>3731.307328</v>
      </c>
      <c r="J34" s="216">
        <f t="shared" si="35"/>
        <v>25988.38703</v>
      </c>
      <c r="K34" s="217">
        <f t="shared" si="36"/>
        <v>2165.698919</v>
      </c>
      <c r="L34" s="221">
        <f t="shared" si="37"/>
        <v>3453.945072</v>
      </c>
    </row>
    <row r="35">
      <c r="A35" s="222"/>
      <c r="B35" s="220" t="s">
        <v>63</v>
      </c>
      <c r="C35" s="101">
        <v>58.67678831460675</v>
      </c>
      <c r="D35" s="210">
        <f t="shared" si="29"/>
        <v>13658.78278</v>
      </c>
      <c r="E35" s="211">
        <f t="shared" si="30"/>
        <v>15707.6002</v>
      </c>
      <c r="F35" s="212">
        <f t="shared" si="31"/>
        <v>17261.08186</v>
      </c>
      <c r="G35" s="213">
        <f t="shared" si="32"/>
        <v>5753.693954</v>
      </c>
      <c r="H35" s="214">
        <f t="shared" si="33"/>
        <v>19477.42425</v>
      </c>
      <c r="I35" s="215">
        <f t="shared" si="34"/>
        <v>3246.237376</v>
      </c>
      <c r="J35" s="216">
        <f t="shared" si="35"/>
        <v>22609.89671</v>
      </c>
      <c r="K35" s="217">
        <f t="shared" si="36"/>
        <v>1884.158059</v>
      </c>
      <c r="L35" s="221">
        <f t="shared" si="37"/>
        <v>3004.932212</v>
      </c>
    </row>
    <row r="36">
      <c r="A36" s="222"/>
      <c r="B36" s="220" t="s">
        <v>61</v>
      </c>
      <c r="C36" s="101">
        <v>47.88565483146069</v>
      </c>
      <c r="D36" s="210">
        <f t="shared" si="29"/>
        <v>11146.82273</v>
      </c>
      <c r="E36" s="211">
        <f t="shared" si="30"/>
        <v>12818.84614</v>
      </c>
      <c r="F36" s="212">
        <f t="shared" si="31"/>
        <v>14086.63002</v>
      </c>
      <c r="G36" s="213">
        <f t="shared" si="32"/>
        <v>4695.543342</v>
      </c>
      <c r="H36" s="214">
        <f t="shared" si="33"/>
        <v>15895.36922</v>
      </c>
      <c r="I36" s="215">
        <f t="shared" si="34"/>
        <v>2649.228203</v>
      </c>
      <c r="J36" s="216">
        <f t="shared" si="35"/>
        <v>18451.75479</v>
      </c>
      <c r="K36" s="217">
        <f t="shared" si="36"/>
        <v>1537.646232</v>
      </c>
      <c r="L36" s="221">
        <f t="shared" si="37"/>
        <v>2452.301001</v>
      </c>
    </row>
    <row r="37">
      <c r="A37" s="222"/>
      <c r="B37" s="220" t="s">
        <v>170</v>
      </c>
      <c r="C37" s="101">
        <v>38.44341303370787</v>
      </c>
      <c r="D37" s="210">
        <f t="shared" si="29"/>
        <v>8948.857686</v>
      </c>
      <c r="E37" s="211">
        <f t="shared" si="30"/>
        <v>10291.18634</v>
      </c>
      <c r="F37" s="212">
        <f t="shared" si="31"/>
        <v>11308.98467</v>
      </c>
      <c r="G37" s="213">
        <f t="shared" si="32"/>
        <v>3769.661556</v>
      </c>
      <c r="H37" s="214">
        <f t="shared" si="33"/>
        <v>12761.07106</v>
      </c>
      <c r="I37" s="215">
        <f t="shared" si="34"/>
        <v>2126.845177</v>
      </c>
      <c r="J37" s="216">
        <f t="shared" si="35"/>
        <v>14813.3806</v>
      </c>
      <c r="K37" s="217">
        <f t="shared" si="36"/>
        <v>1234.448384</v>
      </c>
      <c r="L37" s="221">
        <f t="shared" si="37"/>
        <v>1968.748691</v>
      </c>
    </row>
    <row r="38">
      <c r="A38" s="156"/>
      <c r="B38" s="156"/>
      <c r="C38" s="156"/>
      <c r="D38" s="156"/>
      <c r="E38" s="156"/>
      <c r="F38" s="157"/>
      <c r="G38" s="156"/>
      <c r="H38" s="156"/>
      <c r="I38" s="156"/>
      <c r="J38" s="156"/>
      <c r="K38" s="158"/>
      <c r="L38" s="156"/>
    </row>
    <row r="39" ht="21.0" customHeight="1">
      <c r="A39" s="208" t="s">
        <v>173</v>
      </c>
      <c r="B39" s="220" t="s">
        <v>169</v>
      </c>
      <c r="C39" s="101">
        <v>79.24738651685396</v>
      </c>
      <c r="D39" s="210">
        <f t="shared" ref="D39:D44" si="38">(C39*206)*$M$14</f>
        <v>18447.20663</v>
      </c>
      <c r="E39" s="211">
        <f t="shared" ref="E39:E44" si="39">D39*1.15</f>
        <v>21214.28763</v>
      </c>
      <c r="F39" s="212">
        <f t="shared" ref="F39:F44" si="40">G39*3</f>
        <v>23312.38067</v>
      </c>
      <c r="G39" s="213">
        <f t="shared" ref="G39:G44" si="41">(E39*$G$11)*0.33</f>
        <v>7770.793558</v>
      </c>
      <c r="H39" s="214">
        <f t="shared" ref="H39:H44" si="42">I39*6</f>
        <v>26305.71666</v>
      </c>
      <c r="I39" s="215">
        <f t="shared" ref="I39:I44" si="43">(E39*$I$11)*0.1666666667</f>
        <v>4384.286111</v>
      </c>
      <c r="J39" s="216">
        <f t="shared" ref="J39:J44" si="44">K39*12</f>
        <v>30536.35476</v>
      </c>
      <c r="K39" s="217">
        <f t="shared" ref="K39:K44" si="45">(E39*$K$11)*0.0833</f>
        <v>2544.69623</v>
      </c>
      <c r="L39" s="221">
        <f t="shared" ref="L39:L44" si="46">D39*$L$11</f>
        <v>4058.385459</v>
      </c>
    </row>
    <row r="40">
      <c r="A40" s="222"/>
      <c r="B40" s="220" t="s">
        <v>166</v>
      </c>
      <c r="C40" s="101">
        <v>71.4912593258427</v>
      </c>
      <c r="D40" s="210">
        <f t="shared" si="38"/>
        <v>16641.73535</v>
      </c>
      <c r="E40" s="211">
        <f t="shared" si="39"/>
        <v>19137.99565</v>
      </c>
      <c r="F40" s="212">
        <f t="shared" si="40"/>
        <v>21030.74342</v>
      </c>
      <c r="G40" s="213">
        <f t="shared" si="41"/>
        <v>7010.247806</v>
      </c>
      <c r="H40" s="214">
        <f t="shared" si="42"/>
        <v>23731.11461</v>
      </c>
      <c r="I40" s="215">
        <f t="shared" si="43"/>
        <v>3955.185768</v>
      </c>
      <c r="J40" s="216">
        <f t="shared" si="44"/>
        <v>27547.69025</v>
      </c>
      <c r="K40" s="217">
        <f t="shared" si="45"/>
        <v>2295.640854</v>
      </c>
      <c r="L40" s="221">
        <f t="shared" si="46"/>
        <v>3661.181776</v>
      </c>
    </row>
    <row r="41">
      <c r="A41" s="222"/>
      <c r="B41" s="220" t="s">
        <v>63</v>
      </c>
      <c r="C41" s="101">
        <v>0.0</v>
      </c>
      <c r="D41" s="210">
        <f t="shared" si="38"/>
        <v>0</v>
      </c>
      <c r="E41" s="211">
        <f t="shared" si="39"/>
        <v>0</v>
      </c>
      <c r="F41" s="212">
        <f t="shared" si="40"/>
        <v>0</v>
      </c>
      <c r="G41" s="213">
        <f t="shared" si="41"/>
        <v>0</v>
      </c>
      <c r="H41" s="214">
        <f t="shared" si="42"/>
        <v>0</v>
      </c>
      <c r="I41" s="215">
        <f t="shared" si="43"/>
        <v>0</v>
      </c>
      <c r="J41" s="216">
        <f t="shared" si="44"/>
        <v>0</v>
      </c>
      <c r="K41" s="217">
        <f t="shared" si="45"/>
        <v>0</v>
      </c>
      <c r="L41" s="221">
        <f t="shared" si="46"/>
        <v>0</v>
      </c>
    </row>
    <row r="42">
      <c r="A42" s="222"/>
      <c r="B42" s="220" t="s">
        <v>61</v>
      </c>
      <c r="C42" s="101">
        <v>56.65345078651686</v>
      </c>
      <c r="D42" s="210">
        <f t="shared" si="38"/>
        <v>13187.79027</v>
      </c>
      <c r="E42" s="211">
        <f t="shared" si="39"/>
        <v>15165.95882</v>
      </c>
      <c r="F42" s="212">
        <f t="shared" si="40"/>
        <v>16665.87214</v>
      </c>
      <c r="G42" s="213">
        <f t="shared" si="41"/>
        <v>5555.290714</v>
      </c>
      <c r="H42" s="214">
        <f t="shared" si="42"/>
        <v>18805.78893</v>
      </c>
      <c r="I42" s="215">
        <f t="shared" si="43"/>
        <v>3134.298156</v>
      </c>
      <c r="J42" s="216">
        <f t="shared" si="44"/>
        <v>21830.2451</v>
      </c>
      <c r="K42" s="217">
        <f t="shared" si="45"/>
        <v>1819.187092</v>
      </c>
      <c r="L42" s="221">
        <f t="shared" si="46"/>
        <v>2901.31386</v>
      </c>
    </row>
    <row r="43">
      <c r="A43" s="222"/>
      <c r="B43" s="220" t="s">
        <v>170</v>
      </c>
      <c r="C43" s="101">
        <v>0.0</v>
      </c>
      <c r="D43" s="210">
        <f t="shared" si="38"/>
        <v>0</v>
      </c>
      <c r="E43" s="211">
        <f t="shared" si="39"/>
        <v>0</v>
      </c>
      <c r="F43" s="212">
        <f t="shared" si="40"/>
        <v>0</v>
      </c>
      <c r="G43" s="213">
        <f t="shared" si="41"/>
        <v>0</v>
      </c>
      <c r="H43" s="214">
        <f t="shared" si="42"/>
        <v>0</v>
      </c>
      <c r="I43" s="215">
        <f t="shared" si="43"/>
        <v>0</v>
      </c>
      <c r="J43" s="216">
        <f t="shared" si="44"/>
        <v>0</v>
      </c>
      <c r="K43" s="217">
        <f t="shared" si="45"/>
        <v>0</v>
      </c>
      <c r="L43" s="221">
        <f t="shared" si="46"/>
        <v>0</v>
      </c>
    </row>
    <row r="44">
      <c r="A44" s="222"/>
      <c r="B44" s="220" t="s">
        <v>68</v>
      </c>
      <c r="C44" s="101">
        <v>24.954496179775283</v>
      </c>
      <c r="D44" s="210">
        <f t="shared" si="38"/>
        <v>5808.907621</v>
      </c>
      <c r="E44" s="211">
        <f t="shared" si="39"/>
        <v>6680.243764</v>
      </c>
      <c r="F44" s="212">
        <f t="shared" si="40"/>
        <v>7340.919872</v>
      </c>
      <c r="G44" s="213">
        <f t="shared" si="41"/>
        <v>2446.973291</v>
      </c>
      <c r="H44" s="214">
        <f t="shared" si="42"/>
        <v>8283.502269</v>
      </c>
      <c r="I44" s="215">
        <f t="shared" si="43"/>
        <v>1380.583711</v>
      </c>
      <c r="J44" s="216">
        <f t="shared" si="44"/>
        <v>9615.7032</v>
      </c>
      <c r="K44" s="217">
        <f t="shared" si="45"/>
        <v>801.3086</v>
      </c>
      <c r="L44" s="221">
        <f t="shared" si="46"/>
        <v>1277.959677</v>
      </c>
    </row>
    <row r="45">
      <c r="A45" s="156"/>
      <c r="B45" s="156"/>
      <c r="C45" s="156"/>
      <c r="D45" s="156"/>
      <c r="E45" s="156"/>
      <c r="F45" s="157"/>
      <c r="G45" s="156"/>
      <c r="H45" s="156"/>
      <c r="I45" s="156"/>
      <c r="J45" s="156"/>
      <c r="K45" s="158"/>
      <c r="L45" s="156"/>
    </row>
    <row r="46" ht="21.0" customHeight="1">
      <c r="A46" s="208" t="s">
        <v>174</v>
      </c>
      <c r="B46" s="220" t="s">
        <v>169</v>
      </c>
      <c r="C46" s="101">
        <v>126.12137258426968</v>
      </c>
      <c r="D46" s="210">
        <f t="shared" ref="D46:D50" si="47">(C46*206)*$M$14</f>
        <v>29358.53311</v>
      </c>
      <c r="E46" s="211">
        <f t="shared" ref="E46:E50" si="48">D46*1.15</f>
        <v>33762.31308</v>
      </c>
      <c r="F46" s="212">
        <f t="shared" ref="F46:F50" si="49">G46*3</f>
        <v>37101.40584</v>
      </c>
      <c r="G46" s="213">
        <f t="shared" ref="G46:G50" si="50">(E46*$G$11)*0.33</f>
        <v>12367.13528</v>
      </c>
      <c r="H46" s="214">
        <f t="shared" ref="H46:H50" si="51">I46*6</f>
        <v>41865.26822</v>
      </c>
      <c r="I46" s="215">
        <f t="shared" ref="I46:I50" si="52">(E46*$I$11)*0.1666666667</f>
        <v>6977.544704</v>
      </c>
      <c r="J46" s="216">
        <f t="shared" ref="J46:J50" si="53">K46*12</f>
        <v>48598.28374</v>
      </c>
      <c r="K46" s="217">
        <f t="shared" ref="K46:K50" si="54">(E46*$K$11)*0.0833</f>
        <v>4049.856978</v>
      </c>
      <c r="L46" s="221">
        <f t="shared" ref="L46:L50" si="55">D46*$L$11</f>
        <v>6458.877284</v>
      </c>
    </row>
    <row r="47">
      <c r="A47" s="222"/>
      <c r="B47" s="220" t="s">
        <v>166</v>
      </c>
      <c r="C47" s="101">
        <v>0.0</v>
      </c>
      <c r="D47" s="210">
        <f t="shared" si="47"/>
        <v>0</v>
      </c>
      <c r="E47" s="211">
        <f t="shared" si="48"/>
        <v>0</v>
      </c>
      <c r="F47" s="212">
        <f t="shared" si="49"/>
        <v>0</v>
      </c>
      <c r="G47" s="213">
        <f t="shared" si="50"/>
        <v>0</v>
      </c>
      <c r="H47" s="214">
        <f t="shared" si="51"/>
        <v>0</v>
      </c>
      <c r="I47" s="215">
        <f t="shared" si="52"/>
        <v>0</v>
      </c>
      <c r="J47" s="216">
        <f t="shared" si="53"/>
        <v>0</v>
      </c>
      <c r="K47" s="217">
        <f t="shared" si="54"/>
        <v>0</v>
      </c>
      <c r="L47" s="221">
        <f t="shared" si="55"/>
        <v>0</v>
      </c>
    </row>
    <row r="48">
      <c r="A48" s="222"/>
      <c r="B48" s="220" t="s">
        <v>63</v>
      </c>
      <c r="C48" s="101">
        <v>0.0</v>
      </c>
      <c r="D48" s="210">
        <f t="shared" si="47"/>
        <v>0</v>
      </c>
      <c r="E48" s="211">
        <f t="shared" si="48"/>
        <v>0</v>
      </c>
      <c r="F48" s="212">
        <f t="shared" si="49"/>
        <v>0</v>
      </c>
      <c r="G48" s="213">
        <f t="shared" si="50"/>
        <v>0</v>
      </c>
      <c r="H48" s="214">
        <f t="shared" si="51"/>
        <v>0</v>
      </c>
      <c r="I48" s="215">
        <f t="shared" si="52"/>
        <v>0</v>
      </c>
      <c r="J48" s="216">
        <f t="shared" si="53"/>
        <v>0</v>
      </c>
      <c r="K48" s="217">
        <f t="shared" si="54"/>
        <v>0</v>
      </c>
      <c r="L48" s="221">
        <f t="shared" si="55"/>
        <v>0</v>
      </c>
    </row>
    <row r="49">
      <c r="A49" s="222"/>
      <c r="B49" s="220" t="s">
        <v>61</v>
      </c>
      <c r="C49" s="101">
        <v>80.2590552808989</v>
      </c>
      <c r="D49" s="210">
        <f t="shared" si="47"/>
        <v>18682.70289</v>
      </c>
      <c r="E49" s="211">
        <f t="shared" si="48"/>
        <v>21485.10832</v>
      </c>
      <c r="F49" s="212">
        <f t="shared" si="49"/>
        <v>23609.98553</v>
      </c>
      <c r="G49" s="213">
        <f t="shared" si="50"/>
        <v>7869.995178</v>
      </c>
      <c r="H49" s="214">
        <f t="shared" si="51"/>
        <v>26641.53432</v>
      </c>
      <c r="I49" s="215">
        <f t="shared" si="52"/>
        <v>4440.255721</v>
      </c>
      <c r="J49" s="216">
        <f t="shared" si="53"/>
        <v>30926.18056</v>
      </c>
      <c r="K49" s="217">
        <f t="shared" si="54"/>
        <v>2577.181713</v>
      </c>
      <c r="L49" s="221">
        <f t="shared" si="55"/>
        <v>4110.194635</v>
      </c>
    </row>
    <row r="50">
      <c r="A50" s="222"/>
      <c r="B50" s="220" t="s">
        <v>170</v>
      </c>
      <c r="C50" s="101">
        <v>0.0</v>
      </c>
      <c r="D50" s="210">
        <f t="shared" si="47"/>
        <v>0</v>
      </c>
      <c r="E50" s="211">
        <f t="shared" si="48"/>
        <v>0</v>
      </c>
      <c r="F50" s="212">
        <f t="shared" si="49"/>
        <v>0</v>
      </c>
      <c r="G50" s="213">
        <f t="shared" si="50"/>
        <v>0</v>
      </c>
      <c r="H50" s="214">
        <f t="shared" si="51"/>
        <v>0</v>
      </c>
      <c r="I50" s="215">
        <f t="shared" si="52"/>
        <v>0</v>
      </c>
      <c r="J50" s="216">
        <f t="shared" si="53"/>
        <v>0</v>
      </c>
      <c r="K50" s="217">
        <f t="shared" si="54"/>
        <v>0</v>
      </c>
      <c r="L50" s="221">
        <f t="shared" si="55"/>
        <v>0</v>
      </c>
    </row>
    <row r="51">
      <c r="A51" s="156"/>
      <c r="B51" s="156"/>
      <c r="C51" s="156"/>
      <c r="D51" s="156"/>
      <c r="E51" s="156"/>
      <c r="F51" s="157"/>
      <c r="G51" s="156"/>
      <c r="H51" s="156"/>
      <c r="I51" s="156"/>
      <c r="J51" s="156"/>
      <c r="K51" s="158"/>
      <c r="L51" s="156"/>
    </row>
    <row r="52">
      <c r="A52" s="208" t="s">
        <v>175</v>
      </c>
      <c r="B52" s="220" t="s">
        <v>165</v>
      </c>
      <c r="C52" s="101">
        <v>69.35339325842698</v>
      </c>
      <c r="D52" s="210">
        <f t="shared" ref="D52:D55" si="56">(C52*206)*$M$14</f>
        <v>16144.08288</v>
      </c>
      <c r="E52" s="211">
        <f t="shared" ref="E52:E55" si="57">D52*1.15</f>
        <v>18565.69532</v>
      </c>
      <c r="F52" s="212">
        <f t="shared" ref="F52:F55" si="58">G52*3</f>
        <v>20401.84258</v>
      </c>
      <c r="G52" s="213">
        <f t="shared" ref="G52:G55" si="59">(E52*$G$11)*0.33</f>
        <v>6800.614194</v>
      </c>
      <c r="H52" s="214">
        <f t="shared" ref="H52:H55" si="60">I52*6</f>
        <v>23021.4622</v>
      </c>
      <c r="I52" s="215">
        <f t="shared" ref="I52:I55" si="61">(E52*$I$11)*0.1666666667</f>
        <v>3836.910366</v>
      </c>
      <c r="J52" s="216">
        <f t="shared" ref="J52:J55" si="62">K52*12</f>
        <v>26723.90741</v>
      </c>
      <c r="K52" s="217">
        <f t="shared" ref="K52:K55" si="63">(E52*$K$11)*0.0833</f>
        <v>2226.992284</v>
      </c>
      <c r="L52" s="221">
        <f t="shared" ref="L52:L55" si="64">D52*$L$11</f>
        <v>3551.698234</v>
      </c>
    </row>
    <row r="53">
      <c r="A53" s="222"/>
      <c r="B53" s="220" t="s">
        <v>166</v>
      </c>
      <c r="C53" s="101">
        <v>77.62489887640452</v>
      </c>
      <c r="D53" s="210">
        <f t="shared" si="56"/>
        <v>18069.52396</v>
      </c>
      <c r="E53" s="211">
        <f t="shared" si="57"/>
        <v>20779.95255</v>
      </c>
      <c r="F53" s="212">
        <f t="shared" si="58"/>
        <v>22835.08986</v>
      </c>
      <c r="G53" s="213">
        <f t="shared" si="59"/>
        <v>7611.696621</v>
      </c>
      <c r="H53" s="214">
        <f t="shared" si="60"/>
        <v>25767.14117</v>
      </c>
      <c r="I53" s="215">
        <f t="shared" si="61"/>
        <v>4294.523529</v>
      </c>
      <c r="J53" s="216">
        <f t="shared" si="62"/>
        <v>29911.16243</v>
      </c>
      <c r="K53" s="217">
        <f t="shared" si="63"/>
        <v>2492.596869</v>
      </c>
      <c r="L53" s="221">
        <f t="shared" si="64"/>
        <v>3975.295271</v>
      </c>
    </row>
    <row r="54">
      <c r="A54" s="222"/>
      <c r="B54" s="220" t="s">
        <v>63</v>
      </c>
      <c r="C54" s="101">
        <v>63.39790921348317</v>
      </c>
      <c r="D54" s="210">
        <f t="shared" si="56"/>
        <v>14757.76531</v>
      </c>
      <c r="E54" s="211">
        <f t="shared" si="57"/>
        <v>16971.4301</v>
      </c>
      <c r="F54" s="212">
        <f t="shared" si="58"/>
        <v>18649.90454</v>
      </c>
      <c r="G54" s="213">
        <f t="shared" si="59"/>
        <v>6216.634847</v>
      </c>
      <c r="H54" s="214">
        <f t="shared" si="60"/>
        <v>21044.57333</v>
      </c>
      <c r="I54" s="215">
        <f t="shared" si="61"/>
        <v>3507.428889</v>
      </c>
      <c r="J54" s="216">
        <f t="shared" si="62"/>
        <v>24429.0838</v>
      </c>
      <c r="K54" s="217">
        <f t="shared" si="63"/>
        <v>2035.756984</v>
      </c>
      <c r="L54" s="221">
        <f t="shared" si="64"/>
        <v>3246.708367</v>
      </c>
    </row>
    <row r="55">
      <c r="A55" s="222"/>
      <c r="B55" s="220" t="s">
        <v>61</v>
      </c>
      <c r="C55" s="101">
        <v>67.44458426966294</v>
      </c>
      <c r="D55" s="210">
        <f t="shared" si="56"/>
        <v>15699.75033</v>
      </c>
      <c r="E55" s="211">
        <f t="shared" si="57"/>
        <v>18054.71288</v>
      </c>
      <c r="F55" s="212">
        <f t="shared" si="58"/>
        <v>19840.32398</v>
      </c>
      <c r="G55" s="213">
        <f t="shared" si="59"/>
        <v>6613.441326</v>
      </c>
      <c r="H55" s="214">
        <f t="shared" si="60"/>
        <v>22387.84397</v>
      </c>
      <c r="I55" s="215">
        <f t="shared" si="61"/>
        <v>3731.307328</v>
      </c>
      <c r="J55" s="216">
        <f t="shared" si="62"/>
        <v>25988.38703</v>
      </c>
      <c r="K55" s="217">
        <f t="shared" si="63"/>
        <v>2165.698919</v>
      </c>
      <c r="L55" s="221">
        <f t="shared" si="64"/>
        <v>3453.945072</v>
      </c>
    </row>
    <row r="56">
      <c r="A56" s="156"/>
      <c r="B56" s="156"/>
      <c r="C56" s="156"/>
      <c r="D56" s="156"/>
      <c r="E56" s="156"/>
      <c r="F56" s="157"/>
      <c r="G56" s="156"/>
      <c r="H56" s="156"/>
      <c r="I56" s="156"/>
      <c r="J56" s="156"/>
      <c r="K56" s="158"/>
      <c r="L56" s="156"/>
    </row>
    <row r="57">
      <c r="A57" s="208" t="s">
        <v>207</v>
      </c>
      <c r="B57" s="220" t="s">
        <v>71</v>
      </c>
      <c r="C57" s="101">
        <v>85.65462202247193</v>
      </c>
      <c r="D57" s="210">
        <f t="shared" ref="D57:D61" si="65">(C57*206)*$M$14</f>
        <v>19938.68291</v>
      </c>
      <c r="E57" s="211">
        <f t="shared" ref="E57:E61" si="66">D57*1.15</f>
        <v>22929.48535</v>
      </c>
      <c r="F57" s="212">
        <f t="shared" ref="F57:F61" si="67">G57*3</f>
        <v>25197.21145</v>
      </c>
      <c r="G57" s="213">
        <f t="shared" ref="G57:G61" si="68">(E57*$G$11)*0.33</f>
        <v>8399.070484</v>
      </c>
      <c r="H57" s="214">
        <f t="shared" ref="H57:H61" si="69">I57*6</f>
        <v>28432.56184</v>
      </c>
      <c r="I57" s="215">
        <f t="shared" ref="I57:I61" si="70">(E57*$I$11)*0.1666666667</f>
        <v>4738.760307</v>
      </c>
      <c r="J57" s="216">
        <f t="shared" ref="J57:J61" si="71">K57*12</f>
        <v>33005.25152</v>
      </c>
      <c r="K57" s="217">
        <f t="shared" ref="K57:K61" si="72">(E57*$K$11)*0.0833</f>
        <v>2750.437627</v>
      </c>
      <c r="L57" s="221">
        <f t="shared" ref="L57:L61" si="73">D57*$L$11</f>
        <v>4386.510241</v>
      </c>
    </row>
    <row r="58">
      <c r="A58" s="222"/>
      <c r="B58" s="220" t="s">
        <v>61</v>
      </c>
      <c r="C58" s="101">
        <v>62.049017528089905</v>
      </c>
      <c r="D58" s="210">
        <f t="shared" si="65"/>
        <v>14443.7703</v>
      </c>
      <c r="E58" s="211">
        <f t="shared" si="66"/>
        <v>16610.33585</v>
      </c>
      <c r="F58" s="212">
        <f t="shared" si="67"/>
        <v>18253.09806</v>
      </c>
      <c r="G58" s="213">
        <f t="shared" si="68"/>
        <v>6084.36602</v>
      </c>
      <c r="H58" s="214">
        <f t="shared" si="69"/>
        <v>20596.81645</v>
      </c>
      <c r="I58" s="215">
        <f t="shared" si="70"/>
        <v>3432.802742</v>
      </c>
      <c r="J58" s="216">
        <f t="shared" si="71"/>
        <v>23909.31606</v>
      </c>
      <c r="K58" s="217">
        <f t="shared" si="72"/>
        <v>1992.443005</v>
      </c>
      <c r="L58" s="221">
        <f t="shared" si="73"/>
        <v>3177.629466</v>
      </c>
    </row>
    <row r="59">
      <c r="A59" s="222"/>
      <c r="B59" s="223" t="s">
        <v>166</v>
      </c>
      <c r="C59" s="101">
        <v>92.39908044943822</v>
      </c>
      <c r="D59" s="210">
        <f t="shared" si="65"/>
        <v>21508.65795</v>
      </c>
      <c r="E59" s="211">
        <f t="shared" si="66"/>
        <v>24734.95664</v>
      </c>
      <c r="F59" s="212">
        <f t="shared" si="67"/>
        <v>27181.24385</v>
      </c>
      <c r="G59" s="213">
        <f t="shared" si="68"/>
        <v>9060.414617</v>
      </c>
      <c r="H59" s="214">
        <f t="shared" si="69"/>
        <v>30671.34624</v>
      </c>
      <c r="I59" s="215">
        <f t="shared" si="70"/>
        <v>5111.89104</v>
      </c>
      <c r="J59" s="216">
        <f t="shared" si="71"/>
        <v>35604.09023</v>
      </c>
      <c r="K59" s="217">
        <f t="shared" si="72"/>
        <v>2967.007519</v>
      </c>
      <c r="L59" s="221">
        <f t="shared" si="73"/>
        <v>4731.904748</v>
      </c>
    </row>
    <row r="60">
      <c r="A60" s="222"/>
      <c r="B60" s="220" t="s">
        <v>165</v>
      </c>
      <c r="C60" s="101">
        <v>67.5</v>
      </c>
      <c r="D60" s="210">
        <f t="shared" si="65"/>
        <v>15712.65</v>
      </c>
      <c r="E60" s="211">
        <f t="shared" si="66"/>
        <v>18069.5475</v>
      </c>
      <c r="F60" s="212">
        <f t="shared" si="67"/>
        <v>19856.62575</v>
      </c>
      <c r="G60" s="213">
        <f t="shared" si="68"/>
        <v>6618.875249</v>
      </c>
      <c r="H60" s="214">
        <f t="shared" si="69"/>
        <v>22406.2389</v>
      </c>
      <c r="I60" s="215">
        <f t="shared" si="70"/>
        <v>3734.373151</v>
      </c>
      <c r="J60" s="216">
        <f t="shared" si="71"/>
        <v>26009.74034</v>
      </c>
      <c r="K60" s="217">
        <f t="shared" si="72"/>
        <v>2167.478362</v>
      </c>
      <c r="L60" s="221">
        <f t="shared" si="73"/>
        <v>3456.783</v>
      </c>
    </row>
    <row r="61">
      <c r="A61" s="222"/>
      <c r="B61" s="223" t="s">
        <v>63</v>
      </c>
      <c r="C61" s="101">
        <v>113.98134741573034</v>
      </c>
      <c r="D61" s="210">
        <f t="shared" si="65"/>
        <v>26532.57805</v>
      </c>
      <c r="E61" s="211">
        <f t="shared" si="66"/>
        <v>30512.46476</v>
      </c>
      <c r="F61" s="212">
        <f t="shared" si="67"/>
        <v>33530.14752</v>
      </c>
      <c r="G61" s="213">
        <f t="shared" si="68"/>
        <v>11176.71584</v>
      </c>
      <c r="H61" s="214">
        <f t="shared" si="69"/>
        <v>37835.45631</v>
      </c>
      <c r="I61" s="215">
        <f t="shared" si="70"/>
        <v>6305.909385</v>
      </c>
      <c r="J61" s="216">
        <f t="shared" si="71"/>
        <v>43920.37407</v>
      </c>
      <c r="K61" s="217">
        <f t="shared" si="72"/>
        <v>3660.031173</v>
      </c>
      <c r="L61" s="221">
        <f t="shared" si="73"/>
        <v>5837.167171</v>
      </c>
    </row>
    <row r="62">
      <c r="A62" s="156"/>
      <c r="B62" s="156"/>
      <c r="C62" s="156"/>
      <c r="D62" s="156"/>
      <c r="E62" s="156"/>
      <c r="F62" s="157"/>
      <c r="G62" s="156"/>
      <c r="H62" s="156"/>
      <c r="I62" s="156"/>
      <c r="J62" s="156"/>
      <c r="K62" s="158"/>
      <c r="L62" s="156"/>
    </row>
    <row r="63" ht="21.0" customHeight="1">
      <c r="A63" s="208" t="s">
        <v>177</v>
      </c>
      <c r="B63" s="223" t="s">
        <v>165</v>
      </c>
      <c r="C63" s="101">
        <v>87.67795955056182</v>
      </c>
      <c r="D63" s="210">
        <f t="shared" ref="D63:D64" si="74">(C63*206)*$M$14</f>
        <v>20409.67542</v>
      </c>
      <c r="E63" s="211">
        <f t="shared" ref="E63:E64" si="75">D63*1.15</f>
        <v>23471.12674</v>
      </c>
      <c r="F63" s="212">
        <f t="shared" ref="F63:F64" si="76">G63*3</f>
        <v>25792.42117</v>
      </c>
      <c r="G63" s="213">
        <f t="shared" ref="G63:G64" si="77">(E63*$G$11)*0.33</f>
        <v>8597.473724</v>
      </c>
      <c r="H63" s="214">
        <f t="shared" ref="H63:H64" si="78">I63*6</f>
        <v>29104.19716</v>
      </c>
      <c r="I63" s="215">
        <f t="shared" ref="I63:I64" si="79">(E63*$I$11)*0.1666666667</f>
        <v>4850.699527</v>
      </c>
      <c r="J63" s="216">
        <f t="shared" ref="J63:J64" si="80">K63*12</f>
        <v>33784.90313</v>
      </c>
      <c r="K63" s="217">
        <f t="shared" ref="K63:K64" si="81">(E63*$K$11)*0.0833</f>
        <v>2815.408594</v>
      </c>
      <c r="L63" s="221">
        <f t="shared" ref="L63:L64" si="82">D63*$L$11</f>
        <v>4490.128593</v>
      </c>
    </row>
    <row r="64">
      <c r="A64" s="224"/>
      <c r="B64" s="225"/>
      <c r="C64" s="226"/>
      <c r="D64" s="210">
        <f t="shared" si="74"/>
        <v>0</v>
      </c>
      <c r="E64" s="211">
        <f t="shared" si="75"/>
        <v>0</v>
      </c>
      <c r="F64" s="212">
        <f t="shared" si="76"/>
        <v>0</v>
      </c>
      <c r="G64" s="213">
        <f t="shared" si="77"/>
        <v>0</v>
      </c>
      <c r="H64" s="214">
        <f t="shared" si="78"/>
        <v>0</v>
      </c>
      <c r="I64" s="215">
        <f t="shared" si="79"/>
        <v>0</v>
      </c>
      <c r="J64" s="216">
        <f t="shared" si="80"/>
        <v>0</v>
      </c>
      <c r="K64" s="217">
        <f t="shared" si="81"/>
        <v>0</v>
      </c>
      <c r="L64" s="221">
        <f t="shared" si="82"/>
        <v>0</v>
      </c>
    </row>
    <row r="65">
      <c r="A65" s="156"/>
      <c r="B65" s="156"/>
      <c r="C65" s="156"/>
      <c r="D65" s="156"/>
      <c r="E65" s="156"/>
      <c r="F65" s="157"/>
      <c r="G65" s="156"/>
      <c r="H65" s="156"/>
      <c r="I65" s="156"/>
      <c r="J65" s="156"/>
      <c r="K65" s="158"/>
      <c r="L65" s="156"/>
    </row>
    <row r="66" ht="21.0" customHeight="1">
      <c r="A66" s="208" t="s">
        <v>178</v>
      </c>
      <c r="B66" s="220" t="s">
        <v>60</v>
      </c>
      <c r="C66" s="101">
        <v>0.0</v>
      </c>
      <c r="D66" s="210">
        <f t="shared" ref="D66:D68" si="83">(C66*206)*$M$14</f>
        <v>0</v>
      </c>
      <c r="E66" s="211">
        <f t="shared" ref="E66:E68" si="84">D66*1.15</f>
        <v>0</v>
      </c>
      <c r="F66" s="212">
        <f t="shared" ref="F66:F68" si="85">G66*3</f>
        <v>0</v>
      </c>
      <c r="G66" s="213">
        <f t="shared" ref="G66:G68" si="86">(E66*$G$11)*0.33</f>
        <v>0</v>
      </c>
      <c r="H66" s="214">
        <f t="shared" ref="H66:H68" si="87">I66*6</f>
        <v>0</v>
      </c>
      <c r="I66" s="215">
        <f t="shared" ref="I66:I68" si="88">(E66*$I$11)*0.1666666667</f>
        <v>0</v>
      </c>
      <c r="J66" s="216">
        <f t="shared" ref="J66:J68" si="89">K66*12</f>
        <v>0</v>
      </c>
      <c r="K66" s="217">
        <f t="shared" ref="K66:K68" si="90">(E66*$K$11)*0.0833</f>
        <v>0</v>
      </c>
      <c r="L66" s="221">
        <f t="shared" ref="L66:L68" si="91">D66*$L$11</f>
        <v>0</v>
      </c>
    </row>
    <row r="67">
      <c r="A67" s="222"/>
      <c r="B67" s="220" t="s">
        <v>63</v>
      </c>
      <c r="C67" s="101">
        <v>93.74797213483147</v>
      </c>
      <c r="D67" s="210">
        <f t="shared" si="83"/>
        <v>21822.65295</v>
      </c>
      <c r="E67" s="211">
        <f t="shared" si="84"/>
        <v>25096.0509</v>
      </c>
      <c r="F67" s="212">
        <f t="shared" si="85"/>
        <v>27578.05033</v>
      </c>
      <c r="G67" s="213">
        <f t="shared" si="86"/>
        <v>9192.683443</v>
      </c>
      <c r="H67" s="214">
        <f t="shared" si="87"/>
        <v>31119.10312</v>
      </c>
      <c r="I67" s="215">
        <f t="shared" si="88"/>
        <v>5186.517186</v>
      </c>
      <c r="J67" s="216">
        <f t="shared" si="89"/>
        <v>36123.85797</v>
      </c>
      <c r="K67" s="217">
        <f t="shared" si="90"/>
        <v>3010.321497</v>
      </c>
      <c r="L67" s="221">
        <f t="shared" si="91"/>
        <v>4800.98365</v>
      </c>
    </row>
    <row r="68">
      <c r="A68" s="222"/>
      <c r="B68" s="223" t="s">
        <v>179</v>
      </c>
      <c r="C68" s="101">
        <v>37.76896719101124</v>
      </c>
      <c r="D68" s="210">
        <f t="shared" si="83"/>
        <v>8791.860183</v>
      </c>
      <c r="E68" s="211">
        <f t="shared" si="84"/>
        <v>10110.63921</v>
      </c>
      <c r="F68" s="212">
        <f t="shared" si="85"/>
        <v>11110.58143</v>
      </c>
      <c r="G68" s="213">
        <f t="shared" si="86"/>
        <v>3703.527143</v>
      </c>
      <c r="H68" s="214">
        <f t="shared" si="87"/>
        <v>12537.19262</v>
      </c>
      <c r="I68" s="215">
        <f t="shared" si="88"/>
        <v>2089.532104</v>
      </c>
      <c r="J68" s="216">
        <f t="shared" si="89"/>
        <v>14553.49673</v>
      </c>
      <c r="K68" s="217">
        <f t="shared" si="90"/>
        <v>1212.791395</v>
      </c>
      <c r="L68" s="221">
        <f t="shared" si="91"/>
        <v>1934.20924</v>
      </c>
    </row>
    <row r="69">
      <c r="A69" s="156"/>
      <c r="B69" s="156"/>
      <c r="C69" s="156"/>
      <c r="D69" s="156"/>
      <c r="E69" s="156"/>
      <c r="F69" s="157"/>
      <c r="G69" s="156"/>
      <c r="H69" s="156"/>
      <c r="I69" s="156"/>
      <c r="J69" s="156"/>
      <c r="K69" s="158"/>
      <c r="L69" s="156"/>
    </row>
    <row r="70">
      <c r="A70" s="208" t="s">
        <v>180</v>
      </c>
      <c r="B70" s="220" t="s">
        <v>165</v>
      </c>
      <c r="C70" s="101">
        <v>70.39</v>
      </c>
      <c r="D70" s="210">
        <f t="shared" ref="D70:D73" si="92">(C70*206)*$M$14</f>
        <v>16385.3842</v>
      </c>
      <c r="E70" s="211">
        <f t="shared" ref="E70:E73" si="93">D70*1.15</f>
        <v>18843.19183</v>
      </c>
      <c r="F70" s="212">
        <f t="shared" ref="F70:F73" si="94">G70*3</f>
        <v>20706.7835</v>
      </c>
      <c r="G70" s="213">
        <f t="shared" ref="G70:G73" si="95">(E70*$G$11)*0.33</f>
        <v>6902.261167</v>
      </c>
      <c r="H70" s="214">
        <f t="shared" ref="H70:H73" si="96">I70*6</f>
        <v>23365.55787</v>
      </c>
      <c r="I70" s="215">
        <f t="shared" ref="I70:I73" si="97">(E70*$I$11)*0.1666666667</f>
        <v>3894.259646</v>
      </c>
      <c r="J70" s="216">
        <f t="shared" ref="J70:J73" si="98">K70*12</f>
        <v>27123.34256</v>
      </c>
      <c r="K70" s="217">
        <f t="shared" ref="K70:K73" si="99">(E70*$K$11)*0.0833</f>
        <v>2260.278546</v>
      </c>
      <c r="L70" s="221">
        <f t="shared" ref="L70:L73" si="100">D70*$L$11</f>
        <v>3604.784524</v>
      </c>
    </row>
    <row r="71">
      <c r="A71" s="222"/>
      <c r="B71" s="220" t="s">
        <v>166</v>
      </c>
      <c r="C71" s="101">
        <v>80.93350112359552</v>
      </c>
      <c r="D71" s="210">
        <f t="shared" si="92"/>
        <v>18839.70039</v>
      </c>
      <c r="E71" s="211">
        <f t="shared" si="93"/>
        <v>21665.65545</v>
      </c>
      <c r="F71" s="212">
        <f t="shared" si="94"/>
        <v>23808.38877</v>
      </c>
      <c r="G71" s="213">
        <f t="shared" si="95"/>
        <v>7936.129591</v>
      </c>
      <c r="H71" s="214">
        <f t="shared" si="96"/>
        <v>26865.41276</v>
      </c>
      <c r="I71" s="215">
        <f t="shared" si="97"/>
        <v>4477.568794</v>
      </c>
      <c r="J71" s="216">
        <f t="shared" si="98"/>
        <v>31186.06443</v>
      </c>
      <c r="K71" s="217">
        <f t="shared" si="99"/>
        <v>2598.838703</v>
      </c>
      <c r="L71" s="221">
        <f t="shared" si="100"/>
        <v>4144.734086</v>
      </c>
    </row>
    <row r="72">
      <c r="A72" s="222"/>
      <c r="B72" s="223" t="s">
        <v>167</v>
      </c>
      <c r="C72" s="101">
        <v>69.46792179775284</v>
      </c>
      <c r="D72" s="210">
        <f t="shared" si="92"/>
        <v>16170.74284</v>
      </c>
      <c r="E72" s="211">
        <f t="shared" si="93"/>
        <v>18596.35426</v>
      </c>
      <c r="F72" s="212">
        <f t="shared" si="94"/>
        <v>20435.5337</v>
      </c>
      <c r="G72" s="213">
        <f t="shared" si="95"/>
        <v>6811.844566</v>
      </c>
      <c r="H72" s="214">
        <f t="shared" si="96"/>
        <v>23059.47929</v>
      </c>
      <c r="I72" s="215">
        <f t="shared" si="97"/>
        <v>3843.246548</v>
      </c>
      <c r="J72" s="216">
        <f t="shared" si="98"/>
        <v>26768.03864</v>
      </c>
      <c r="K72" s="217">
        <f t="shared" si="99"/>
        <v>2230.669886</v>
      </c>
      <c r="L72" s="221">
        <f t="shared" si="100"/>
        <v>3557.563424</v>
      </c>
    </row>
    <row r="73">
      <c r="A73" s="227"/>
      <c r="B73" s="220" t="s">
        <v>181</v>
      </c>
      <c r="C73" s="101">
        <v>0.0</v>
      </c>
      <c r="D73" s="210">
        <f t="shared" si="92"/>
        <v>0</v>
      </c>
      <c r="E73" s="211">
        <f t="shared" si="93"/>
        <v>0</v>
      </c>
      <c r="F73" s="212">
        <f t="shared" si="94"/>
        <v>0</v>
      </c>
      <c r="G73" s="213">
        <f t="shared" si="95"/>
        <v>0</v>
      </c>
      <c r="H73" s="214">
        <f t="shared" si="96"/>
        <v>0</v>
      </c>
      <c r="I73" s="215">
        <f t="shared" si="97"/>
        <v>0</v>
      </c>
      <c r="J73" s="216">
        <f t="shared" si="98"/>
        <v>0</v>
      </c>
      <c r="K73" s="217">
        <f t="shared" si="99"/>
        <v>0</v>
      </c>
      <c r="L73" s="221">
        <f t="shared" si="100"/>
        <v>0</v>
      </c>
    </row>
    <row r="74">
      <c r="A74" s="156"/>
      <c r="B74" s="156"/>
      <c r="C74" s="156"/>
      <c r="D74" s="156"/>
      <c r="E74" s="156"/>
      <c r="F74" s="157"/>
      <c r="G74" s="156"/>
      <c r="H74" s="156"/>
      <c r="I74" s="156"/>
      <c r="J74" s="156"/>
      <c r="K74" s="158"/>
      <c r="L74" s="156"/>
    </row>
    <row r="75" ht="20.25" customHeight="1">
      <c r="A75" s="208" t="s">
        <v>182</v>
      </c>
      <c r="B75" s="220" t="s">
        <v>60</v>
      </c>
      <c r="C75" s="101">
        <v>293.3839415730338</v>
      </c>
      <c r="D75" s="210">
        <f t="shared" ref="D75:D77" si="101">(C75*206)*$M$14</f>
        <v>68293.91392</v>
      </c>
      <c r="E75" s="211">
        <f t="shared" ref="E75:E77" si="102">D75*1.15</f>
        <v>78538.00101</v>
      </c>
      <c r="F75" s="212">
        <f t="shared" ref="F75:F77" si="103">G75*3</f>
        <v>86305.40931</v>
      </c>
      <c r="G75" s="213">
        <f t="shared" ref="G75:G77" si="104">(E75*$G$11)*0.33</f>
        <v>28768.46977</v>
      </c>
      <c r="H75" s="214">
        <f t="shared" ref="H75:H77" si="105">I75*6</f>
        <v>97387.12127</v>
      </c>
      <c r="I75" s="215">
        <f t="shared" ref="I75:I77" si="106">(E75*$I$11)*0.1666666667</f>
        <v>16231.18688</v>
      </c>
      <c r="J75" s="216">
        <f t="shared" ref="J75:J77" si="107">K75*12</f>
        <v>113049.4836</v>
      </c>
      <c r="K75" s="217">
        <f t="shared" ref="K75:K77" si="108">(E75*$K$11)*0.0833</f>
        <v>9420.790297</v>
      </c>
      <c r="L75" s="221">
        <f t="shared" ref="L75:L77" si="109">D75*$L$11</f>
        <v>15024.66106</v>
      </c>
    </row>
    <row r="76">
      <c r="A76" s="222"/>
      <c r="B76" s="220" t="s">
        <v>63</v>
      </c>
      <c r="C76" s="101">
        <v>126.61766292134833</v>
      </c>
      <c r="D76" s="210">
        <f t="shared" si="101"/>
        <v>29474.05957</v>
      </c>
      <c r="E76" s="211">
        <f t="shared" si="102"/>
        <v>33895.16851</v>
      </c>
      <c r="F76" s="212">
        <f t="shared" si="103"/>
        <v>37247.40068</v>
      </c>
      <c r="G76" s="213">
        <f t="shared" si="104"/>
        <v>12415.80023</v>
      </c>
      <c r="H76" s="214">
        <f t="shared" si="105"/>
        <v>42030.00896</v>
      </c>
      <c r="I76" s="215">
        <f t="shared" si="106"/>
        <v>7005.001494</v>
      </c>
      <c r="J76" s="216">
        <f t="shared" si="107"/>
        <v>48789.51904</v>
      </c>
      <c r="K76" s="217">
        <f t="shared" si="108"/>
        <v>4065.793253</v>
      </c>
      <c r="L76" s="221">
        <f t="shared" si="109"/>
        <v>6484.293106</v>
      </c>
    </row>
    <row r="77">
      <c r="A77" s="222"/>
      <c r="B77" s="223" t="s">
        <v>183</v>
      </c>
      <c r="C77" s="101">
        <v>108.61573033707866</v>
      </c>
      <c r="D77" s="210">
        <f t="shared" si="101"/>
        <v>25283.56971</v>
      </c>
      <c r="E77" s="211">
        <f t="shared" si="102"/>
        <v>29076.10516</v>
      </c>
      <c r="F77" s="212">
        <f t="shared" si="103"/>
        <v>31951.73196</v>
      </c>
      <c r="G77" s="213">
        <f t="shared" si="104"/>
        <v>10650.57732</v>
      </c>
      <c r="H77" s="214">
        <f t="shared" si="105"/>
        <v>36054.37041</v>
      </c>
      <c r="I77" s="215">
        <f t="shared" si="106"/>
        <v>6009.061735</v>
      </c>
      <c r="J77" s="216">
        <f t="shared" si="107"/>
        <v>41852.8436</v>
      </c>
      <c r="K77" s="217">
        <f t="shared" si="108"/>
        <v>3487.736967</v>
      </c>
      <c r="L77" s="221">
        <f t="shared" si="109"/>
        <v>5562.385336</v>
      </c>
    </row>
    <row r="78">
      <c r="A78" s="156"/>
      <c r="B78" s="156"/>
      <c r="C78" s="156"/>
      <c r="D78" s="156"/>
      <c r="E78" s="156"/>
      <c r="F78" s="157"/>
      <c r="G78" s="156"/>
      <c r="H78" s="156"/>
      <c r="I78" s="156"/>
      <c r="J78" s="156"/>
      <c r="K78" s="158"/>
      <c r="L78" s="156"/>
    </row>
    <row r="79" ht="21.75" customHeight="1">
      <c r="A79" s="208" t="s">
        <v>184</v>
      </c>
      <c r="B79" s="220" t="s">
        <v>60</v>
      </c>
      <c r="C79" s="101">
        <v>202.33375280898878</v>
      </c>
      <c r="D79" s="210">
        <f>(C79*206)*$M$14</f>
        <v>47099.25098</v>
      </c>
      <c r="E79" s="211">
        <f t="shared" ref="E79:E82" si="110">D79*1.15</f>
        <v>54164.13863</v>
      </c>
      <c r="F79" s="212">
        <f t="shared" ref="F79:F82" si="111">G79*3</f>
        <v>59520.97194</v>
      </c>
      <c r="G79" s="213">
        <f t="shared" ref="G79:G82" si="112">(E79*$G$11)*0.33</f>
        <v>19840.32398</v>
      </c>
      <c r="H79" s="214">
        <f t="shared" ref="H79:H82" si="113">I79*6</f>
        <v>67163.53191</v>
      </c>
      <c r="I79" s="215">
        <f t="shared" ref="I79:I82" si="114">(E79*$I$11)*0.1666666667</f>
        <v>11193.92198</v>
      </c>
      <c r="J79" s="216">
        <f t="shared" ref="J79:J82" si="115">K79*12</f>
        <v>77965.16108</v>
      </c>
      <c r="K79" s="217">
        <f t="shared" ref="K79:K82" si="116">(E79*$K$11)*0.0833</f>
        <v>6497.096756</v>
      </c>
      <c r="L79" s="221">
        <f t="shared" ref="L79:L82" si="117">D79*$L$11</f>
        <v>10361.83522</v>
      </c>
    </row>
    <row r="80">
      <c r="A80" s="222"/>
      <c r="B80" s="223" t="s">
        <v>185</v>
      </c>
      <c r="C80" s="101">
        <v>0.0</v>
      </c>
      <c r="D80" s="210">
        <v>16700.0</v>
      </c>
      <c r="E80" s="211">
        <f t="shared" si="110"/>
        <v>19205</v>
      </c>
      <c r="F80" s="212">
        <f t="shared" si="111"/>
        <v>21104.3745</v>
      </c>
      <c r="G80" s="213">
        <f t="shared" si="112"/>
        <v>7034.7915</v>
      </c>
      <c r="H80" s="214">
        <f t="shared" si="113"/>
        <v>23814.2</v>
      </c>
      <c r="I80" s="215">
        <f t="shared" si="114"/>
        <v>3969.033334</v>
      </c>
      <c r="J80" s="216">
        <f t="shared" si="115"/>
        <v>27644.13792</v>
      </c>
      <c r="K80" s="217">
        <f t="shared" si="116"/>
        <v>2303.67816</v>
      </c>
      <c r="L80" s="221">
        <f t="shared" si="117"/>
        <v>3674</v>
      </c>
    </row>
    <row r="81">
      <c r="A81" s="222"/>
      <c r="B81" s="223" t="s">
        <v>186</v>
      </c>
      <c r="C81" s="101">
        <v>0.0</v>
      </c>
      <c r="D81" s="210">
        <v>8700.0</v>
      </c>
      <c r="E81" s="211">
        <f t="shared" si="110"/>
        <v>10005</v>
      </c>
      <c r="F81" s="212">
        <f t="shared" si="111"/>
        <v>10994.4945</v>
      </c>
      <c r="G81" s="213">
        <f t="shared" si="112"/>
        <v>3664.8315</v>
      </c>
      <c r="H81" s="214">
        <f t="shared" si="113"/>
        <v>12406.2</v>
      </c>
      <c r="I81" s="215">
        <f t="shared" si="114"/>
        <v>2067.7</v>
      </c>
      <c r="J81" s="216">
        <f t="shared" si="115"/>
        <v>14401.43712</v>
      </c>
      <c r="K81" s="217">
        <f t="shared" si="116"/>
        <v>1200.11976</v>
      </c>
      <c r="L81" s="221">
        <f t="shared" si="117"/>
        <v>1914</v>
      </c>
    </row>
    <row r="82">
      <c r="A82" s="222"/>
      <c r="B82" s="220" t="s">
        <v>63</v>
      </c>
      <c r="C82" s="101">
        <v>97.12020134831464</v>
      </c>
      <c r="D82" s="210">
        <f>(C82*206)*$M$14</f>
        <v>22607.64047</v>
      </c>
      <c r="E82" s="211">
        <f t="shared" si="110"/>
        <v>25998.78654</v>
      </c>
      <c r="F82" s="212">
        <f t="shared" si="111"/>
        <v>28570.06653</v>
      </c>
      <c r="G82" s="213">
        <f t="shared" si="112"/>
        <v>9523.35551</v>
      </c>
      <c r="H82" s="214">
        <f t="shared" si="113"/>
        <v>32238.49532</v>
      </c>
      <c r="I82" s="215">
        <f t="shared" si="114"/>
        <v>5373.082553</v>
      </c>
      <c r="J82" s="216">
        <f t="shared" si="115"/>
        <v>37423.27732</v>
      </c>
      <c r="K82" s="217">
        <f t="shared" si="116"/>
        <v>3118.606443</v>
      </c>
      <c r="L82" s="221">
        <f t="shared" si="117"/>
        <v>4973.680903</v>
      </c>
    </row>
    <row r="83">
      <c r="A83" s="156"/>
      <c r="B83" s="156"/>
      <c r="C83" s="156"/>
      <c r="D83" s="156"/>
      <c r="E83" s="156"/>
      <c r="F83" s="157"/>
      <c r="G83" s="156"/>
      <c r="H83" s="156"/>
      <c r="I83" s="156"/>
      <c r="J83" s="156"/>
      <c r="K83" s="158"/>
      <c r="L83" s="156"/>
    </row>
    <row r="84" ht="19.5" customHeight="1">
      <c r="A84" s="208" t="s">
        <v>187</v>
      </c>
      <c r="B84" s="220"/>
      <c r="C84" s="101">
        <v>276.5227955056181</v>
      </c>
      <c r="D84" s="210">
        <f>(C84*206)*$M$14</f>
        <v>64368.97634</v>
      </c>
      <c r="E84" s="211">
        <f>D84*1.15</f>
        <v>74024.32279</v>
      </c>
      <c r="F84" s="212">
        <f>G84*3</f>
        <v>81345.32831</v>
      </c>
      <c r="G84" s="213">
        <f>(E84*$G$11)*0.33</f>
        <v>27115.10944</v>
      </c>
      <c r="H84" s="214">
        <f>I84*6</f>
        <v>91790.16028</v>
      </c>
      <c r="I84" s="215">
        <f>(E84*$I$11)*0.1666666667</f>
        <v>15298.36005</v>
      </c>
      <c r="J84" s="216">
        <f>K84*12</f>
        <v>106552.3868</v>
      </c>
      <c r="K84" s="217">
        <f>(E84*$K$11)*0.0833</f>
        <v>8879.365567</v>
      </c>
      <c r="L84" s="221">
        <f>D84*$L$11</f>
        <v>14161.17479</v>
      </c>
    </row>
    <row r="85">
      <c r="A85" s="156"/>
      <c r="B85" s="156"/>
      <c r="C85" s="156"/>
      <c r="D85" s="156"/>
      <c r="E85" s="156"/>
      <c r="F85" s="157"/>
      <c r="G85" s="156"/>
      <c r="H85" s="156"/>
      <c r="I85" s="156"/>
      <c r="J85" s="156"/>
      <c r="K85" s="158"/>
      <c r="L85" s="156"/>
    </row>
    <row r="86">
      <c r="A86" s="208" t="s">
        <v>188</v>
      </c>
      <c r="B86" s="220" t="s">
        <v>60</v>
      </c>
      <c r="C86" s="101">
        <v>0.0</v>
      </c>
      <c r="D86" s="210">
        <f t="shared" ref="D86:D87" si="118">(C86*206)*$M$14</f>
        <v>0</v>
      </c>
      <c r="E86" s="211">
        <f t="shared" ref="E86:E87" si="119">D86*1.15</f>
        <v>0</v>
      </c>
      <c r="F86" s="212">
        <f t="shared" ref="F86:F87" si="120">G86*3</f>
        <v>0</v>
      </c>
      <c r="G86" s="213">
        <f t="shared" ref="G86:G87" si="121">(E86*$G$11)*0.33</f>
        <v>0</v>
      </c>
      <c r="H86" s="214">
        <f t="shared" ref="H86:H87" si="122">I86*6</f>
        <v>0</v>
      </c>
      <c r="I86" s="215">
        <f t="shared" ref="I86:I87" si="123">(E86*$I$11)*0.1666666667</f>
        <v>0</v>
      </c>
      <c r="J86" s="216">
        <f t="shared" ref="J86:J87" si="124">K86*12</f>
        <v>0</v>
      </c>
      <c r="K86" s="217">
        <f t="shared" ref="K86:K87" si="125">(E86*$K$11)*0.0833</f>
        <v>0</v>
      </c>
      <c r="L86" s="221">
        <f t="shared" ref="L86:L87" si="126">D86*$L$11</f>
        <v>0</v>
      </c>
    </row>
    <row r="87" ht="19.5" customHeight="1">
      <c r="A87" s="208" t="s">
        <v>189</v>
      </c>
      <c r="B87" s="220" t="s">
        <v>61</v>
      </c>
      <c r="C87" s="101">
        <v>103.86465977528091</v>
      </c>
      <c r="D87" s="210">
        <f t="shared" si="118"/>
        <v>24177.6155</v>
      </c>
      <c r="E87" s="211">
        <f t="shared" si="119"/>
        <v>27804.25783</v>
      </c>
      <c r="F87" s="212">
        <f t="shared" si="120"/>
        <v>30554.09893</v>
      </c>
      <c r="G87" s="213">
        <f t="shared" si="121"/>
        <v>10184.69964</v>
      </c>
      <c r="H87" s="214">
        <f t="shared" si="122"/>
        <v>34477.27971</v>
      </c>
      <c r="I87" s="215">
        <f t="shared" si="123"/>
        <v>5746.213286</v>
      </c>
      <c r="J87" s="216">
        <f t="shared" si="124"/>
        <v>40022.11602</v>
      </c>
      <c r="K87" s="217">
        <f t="shared" si="125"/>
        <v>3335.176335</v>
      </c>
      <c r="L87" s="221">
        <f t="shared" si="126"/>
        <v>5319.075411</v>
      </c>
    </row>
    <row r="88">
      <c r="A88" s="156"/>
      <c r="B88" s="156"/>
      <c r="C88" s="156"/>
      <c r="D88" s="156"/>
      <c r="E88" s="156"/>
      <c r="F88" s="157"/>
      <c r="G88" s="156"/>
      <c r="H88" s="156"/>
      <c r="I88" s="156"/>
      <c r="J88" s="156"/>
      <c r="K88" s="158"/>
      <c r="L88" s="156"/>
    </row>
    <row r="89" ht="18.75" customHeight="1">
      <c r="A89" s="208" t="s">
        <v>190</v>
      </c>
      <c r="B89" s="220" t="s">
        <v>60</v>
      </c>
      <c r="C89" s="101">
        <v>562.3595505617978</v>
      </c>
      <c r="D89" s="210">
        <f>(C89*206)*$M$14</f>
        <v>130906.0562</v>
      </c>
      <c r="E89" s="211">
        <f>D89*1.15</f>
        <v>150541.9646</v>
      </c>
      <c r="F89" s="212">
        <f>G89*3</f>
        <v>165430.5649</v>
      </c>
      <c r="G89" s="213">
        <f>(E89*$G$11)*0.33</f>
        <v>55143.52164</v>
      </c>
      <c r="H89" s="214">
        <f>I89*6</f>
        <v>186672.0361</v>
      </c>
      <c r="I89" s="215">
        <f>(E89*$I$11)*0.1666666667</f>
        <v>31112.00602</v>
      </c>
      <c r="J89" s="216">
        <f>K89*12</f>
        <v>216693.7169</v>
      </c>
      <c r="K89" s="217">
        <f>(E89*$K$11)*0.0833</f>
        <v>18057.80974</v>
      </c>
      <c r="L89" s="221">
        <f>D89*$L$11</f>
        <v>28799.33236</v>
      </c>
    </row>
    <row r="90">
      <c r="A90" s="156"/>
      <c r="B90" s="156"/>
      <c r="C90" s="156"/>
      <c r="D90" s="156"/>
      <c r="E90" s="156"/>
      <c r="F90" s="157"/>
      <c r="G90" s="156"/>
      <c r="H90" s="156"/>
      <c r="I90" s="156"/>
      <c r="J90" s="156"/>
      <c r="K90" s="158"/>
      <c r="L90" s="156"/>
    </row>
    <row r="91" ht="20.25" customHeight="1">
      <c r="A91" s="208" t="s">
        <v>191</v>
      </c>
      <c r="B91" s="220"/>
      <c r="C91" s="101">
        <v>0.0</v>
      </c>
      <c r="D91" s="228">
        <f>(C91*206)*$M$14</f>
        <v>0</v>
      </c>
      <c r="E91" s="211">
        <f>D91*1.15</f>
        <v>0</v>
      </c>
      <c r="F91" s="212">
        <f>G91*3</f>
        <v>0</v>
      </c>
      <c r="G91" s="213">
        <f>(E91*$G$11)*0.33</f>
        <v>0</v>
      </c>
      <c r="H91" s="214">
        <f>I91*6</f>
        <v>0</v>
      </c>
      <c r="I91" s="215">
        <f>(E91*$I$11)*0.1666666667</f>
        <v>0</v>
      </c>
      <c r="J91" s="216">
        <f>K91*12</f>
        <v>0</v>
      </c>
      <c r="K91" s="229">
        <f>(E91*$K$11)*0.0833</f>
        <v>0</v>
      </c>
      <c r="L91" s="221">
        <f>D91*$L$11</f>
        <v>0</v>
      </c>
    </row>
    <row r="92">
      <c r="D92" s="230"/>
      <c r="E92" s="231"/>
      <c r="F92" s="232"/>
      <c r="G92" s="233"/>
      <c r="I92" s="233"/>
      <c r="K92" s="234"/>
      <c r="L92" s="235"/>
    </row>
    <row r="93">
      <c r="D93" s="230"/>
      <c r="E93" s="231"/>
      <c r="F93" s="232"/>
      <c r="G93" s="233"/>
      <c r="I93" s="233"/>
      <c r="K93" s="234"/>
      <c r="L93" s="235"/>
    </row>
    <row r="94">
      <c r="A94" s="236"/>
      <c r="B94" s="237"/>
      <c r="C94" s="237"/>
      <c r="D94" s="238"/>
      <c r="E94" s="239" t="s">
        <v>192</v>
      </c>
      <c r="F94" s="236"/>
      <c r="G94" s="240"/>
      <c r="H94" s="237"/>
      <c r="I94" s="240"/>
      <c r="J94" s="237"/>
      <c r="K94" s="241"/>
      <c r="L94" s="242"/>
    </row>
    <row r="95">
      <c r="A95" s="208" t="s">
        <v>193</v>
      </c>
      <c r="B95" s="243" t="s">
        <v>194</v>
      </c>
      <c r="C95" s="244">
        <v>111.82312071910115</v>
      </c>
      <c r="D95" s="210">
        <f t="shared" ref="D95:D96" si="127">(C95*206)*$M$14</f>
        <v>26030.18604</v>
      </c>
      <c r="E95" s="28">
        <f t="shared" ref="E95:E96" si="128">D95*1.15</f>
        <v>29934.71395</v>
      </c>
      <c r="F95" s="245">
        <f t="shared" ref="F95:F96" si="129">G95*3</f>
        <v>32895.25716</v>
      </c>
      <c r="G95" s="139">
        <f t="shared" ref="G95:G96" si="130">(E95*$G$11)*0.33</f>
        <v>10965.08572</v>
      </c>
      <c r="H95" s="140">
        <f t="shared" ref="H95:H96" si="131">I95*6</f>
        <v>37119.0453</v>
      </c>
      <c r="I95" s="141">
        <f t="shared" ref="I95:I96" si="132">(E95*$I$11)*0.1666666667</f>
        <v>6186.50755</v>
      </c>
      <c r="J95" s="142">
        <f t="shared" ref="J95:J96" si="133">K95*12</f>
        <v>43088.74569</v>
      </c>
      <c r="K95" s="143">
        <f t="shared" ref="K95:K96" si="134">(E95*$K$11)*0.0833</f>
        <v>3590.728807</v>
      </c>
      <c r="L95" s="246">
        <f t="shared" ref="L95:L96" si="135">D95*$L$11</f>
        <v>5726.640929</v>
      </c>
    </row>
    <row r="96">
      <c r="B96" s="247" t="s">
        <v>63</v>
      </c>
      <c r="C96" s="248">
        <v>55.64178202247193</v>
      </c>
      <c r="D96" s="210">
        <f t="shared" si="127"/>
        <v>12952.29402</v>
      </c>
      <c r="E96" s="28">
        <f t="shared" si="128"/>
        <v>14895.13812</v>
      </c>
      <c r="F96" s="245">
        <f t="shared" si="129"/>
        <v>16368.26728</v>
      </c>
      <c r="G96" s="148">
        <f t="shared" si="130"/>
        <v>5456.089094</v>
      </c>
      <c r="H96" s="140">
        <f t="shared" si="131"/>
        <v>18469.97128</v>
      </c>
      <c r="I96" s="149">
        <f t="shared" si="132"/>
        <v>3078.328546</v>
      </c>
      <c r="J96" s="142">
        <f t="shared" si="133"/>
        <v>21440.4193</v>
      </c>
      <c r="K96" s="150">
        <f t="shared" si="134"/>
        <v>1786.701608</v>
      </c>
      <c r="L96" s="221">
        <f t="shared" si="135"/>
        <v>2849.504684</v>
      </c>
    </row>
    <row r="97">
      <c r="A97" s="156"/>
      <c r="B97" s="156"/>
      <c r="C97" s="156"/>
      <c r="D97" s="156"/>
      <c r="E97" s="156"/>
      <c r="F97" s="157"/>
      <c r="G97" s="156"/>
      <c r="H97" s="156"/>
      <c r="I97" s="156"/>
      <c r="J97" s="156"/>
      <c r="K97" s="158"/>
      <c r="L97" s="156"/>
    </row>
    <row r="98" ht="24.0" customHeight="1">
      <c r="A98" s="208" t="s">
        <v>195</v>
      </c>
      <c r="B98" s="249" t="s">
        <v>81</v>
      </c>
      <c r="C98" s="250">
        <v>56.65345078651686</v>
      </c>
      <c r="D98" s="210">
        <f t="shared" ref="D98:D100" si="136">(C98*206)*$M$14</f>
        <v>13187.79027</v>
      </c>
      <c r="E98" s="28">
        <f t="shared" ref="E98:E100" si="137">D98*1.15</f>
        <v>15165.95882</v>
      </c>
      <c r="F98" s="245">
        <f t="shared" ref="F98:F100" si="138">G98*3</f>
        <v>16665.87214</v>
      </c>
      <c r="G98" s="148">
        <f t="shared" ref="G98:G100" si="139">(E98*$G$11)*0.33</f>
        <v>5555.290714</v>
      </c>
      <c r="H98" s="140">
        <f t="shared" ref="H98:H100" si="140">I98*6</f>
        <v>18805.78893</v>
      </c>
      <c r="I98" s="149">
        <f t="shared" ref="I98:I100" si="141">(E98*$I$11)*0.1666666667</f>
        <v>3134.298156</v>
      </c>
      <c r="J98" s="142">
        <f t="shared" ref="J98:J100" si="142">K98*12</f>
        <v>21830.2451</v>
      </c>
      <c r="K98" s="150">
        <f t="shared" ref="K98:K100" si="143">(E98*$K$11)*0.0833</f>
        <v>1819.187092</v>
      </c>
      <c r="L98" s="221">
        <f t="shared" ref="L98:L100" si="144">D98*$L$11</f>
        <v>2901.31386</v>
      </c>
    </row>
    <row r="99">
      <c r="A99" s="251"/>
      <c r="B99" s="249" t="s">
        <v>82</v>
      </c>
      <c r="C99" s="250">
        <v>21.582266966292142</v>
      </c>
      <c r="D99" s="210">
        <f t="shared" si="136"/>
        <v>5023.920104</v>
      </c>
      <c r="E99" s="28">
        <f t="shared" si="137"/>
        <v>5777.50812</v>
      </c>
      <c r="F99" s="245">
        <f t="shared" si="138"/>
        <v>6348.903673</v>
      </c>
      <c r="G99" s="148">
        <f t="shared" si="139"/>
        <v>2116.301224</v>
      </c>
      <c r="H99" s="140">
        <f t="shared" si="140"/>
        <v>7164.11007</v>
      </c>
      <c r="I99" s="149">
        <f t="shared" si="141"/>
        <v>1194.018345</v>
      </c>
      <c r="J99" s="142">
        <f t="shared" si="142"/>
        <v>8316.283848</v>
      </c>
      <c r="K99" s="150">
        <f t="shared" si="143"/>
        <v>693.023654</v>
      </c>
      <c r="L99" s="221">
        <f t="shared" si="144"/>
        <v>1105.262423</v>
      </c>
    </row>
    <row r="100">
      <c r="A100" s="251"/>
      <c r="B100" s="252" t="s">
        <v>60</v>
      </c>
      <c r="C100" s="250">
        <v>260.3360952808989</v>
      </c>
      <c r="D100" s="210">
        <f t="shared" si="136"/>
        <v>60601.03626</v>
      </c>
      <c r="E100" s="28">
        <f t="shared" si="137"/>
        <v>69691.1917</v>
      </c>
      <c r="F100" s="245">
        <f t="shared" si="138"/>
        <v>76583.65056</v>
      </c>
      <c r="G100" s="148">
        <f t="shared" si="139"/>
        <v>25527.88352</v>
      </c>
      <c r="H100" s="140">
        <f t="shared" si="140"/>
        <v>86417.07772</v>
      </c>
      <c r="I100" s="149">
        <f t="shared" si="141"/>
        <v>14402.84629</v>
      </c>
      <c r="J100" s="142">
        <f t="shared" si="142"/>
        <v>100315.1739</v>
      </c>
      <c r="K100" s="150">
        <f t="shared" si="143"/>
        <v>8359.597827</v>
      </c>
      <c r="L100" s="221">
        <f t="shared" si="144"/>
        <v>13332.22798</v>
      </c>
    </row>
    <row r="101">
      <c r="A101" s="156"/>
      <c r="B101" s="156"/>
      <c r="C101" s="156"/>
      <c r="D101" s="156"/>
      <c r="E101" s="156"/>
      <c r="F101" s="157"/>
      <c r="G101" s="156"/>
      <c r="H101" s="156"/>
      <c r="I101" s="156"/>
      <c r="J101" s="156"/>
      <c r="K101" s="158"/>
      <c r="L101" s="156"/>
    </row>
    <row r="102">
      <c r="A102" s="208" t="s">
        <v>196</v>
      </c>
      <c r="B102" s="253" t="s">
        <v>60</v>
      </c>
      <c r="C102" s="254">
        <v>236.0</v>
      </c>
      <c r="D102" s="210">
        <f>(C102*206)*$M$14</f>
        <v>54936.08</v>
      </c>
      <c r="E102" s="28">
        <f>D102*1.15</f>
        <v>63176.492</v>
      </c>
      <c r="F102" s="245">
        <f>G102*3</f>
        <v>69424.64706</v>
      </c>
      <c r="G102" s="148">
        <f>(E102*$G$11)*0.33</f>
        <v>23141.54902</v>
      </c>
      <c r="H102" s="140">
        <f>I102*6</f>
        <v>78338.8501</v>
      </c>
      <c r="I102" s="149">
        <f>(E102*$I$11)*0.1666666667</f>
        <v>13056.47502</v>
      </c>
      <c r="J102" s="142">
        <f>K102*12</f>
        <v>90937.75882</v>
      </c>
      <c r="K102" s="150">
        <f>(E102*$K$11)*0.0833</f>
        <v>7578.146568</v>
      </c>
      <c r="L102" s="221">
        <f>D102*$L$11</f>
        <v>12085.9376</v>
      </c>
    </row>
    <row r="103">
      <c r="A103" s="156"/>
      <c r="B103" s="156"/>
      <c r="C103" s="156"/>
      <c r="D103" s="156"/>
      <c r="E103" s="156"/>
      <c r="F103" s="157"/>
      <c r="G103" s="156"/>
      <c r="H103" s="156"/>
      <c r="I103" s="156"/>
      <c r="J103" s="156"/>
      <c r="K103" s="158"/>
      <c r="L103" s="156"/>
    </row>
    <row r="104">
      <c r="A104" s="208" t="s">
        <v>197</v>
      </c>
      <c r="B104" s="220" t="s">
        <v>60</v>
      </c>
      <c r="C104" s="101">
        <v>285.9650373033708</v>
      </c>
      <c r="D104" s="210">
        <f>(C104*206)*$M$14</f>
        <v>66566.94138</v>
      </c>
      <c r="E104" s="28">
        <f>D104*1.15</f>
        <v>76551.98259</v>
      </c>
      <c r="F104" s="255">
        <f>G104*3</f>
        <v>84122.97367</v>
      </c>
      <c r="G104" s="256">
        <f>(E104*$G$11)*0.33</f>
        <v>28040.99122</v>
      </c>
      <c r="H104" s="200">
        <f>I104*6</f>
        <v>94924.45843</v>
      </c>
      <c r="I104" s="257">
        <f>(E104*$I$11)*0.1666666667</f>
        <v>15820.74307</v>
      </c>
      <c r="J104" s="202">
        <f>K104*12</f>
        <v>110190.761</v>
      </c>
      <c r="K104" s="258">
        <f>(E104*$K$11)*0.0833</f>
        <v>9182.563416</v>
      </c>
      <c r="L104" s="259">
        <f>D104*$L$11</f>
        <v>14644.7271</v>
      </c>
    </row>
  </sheetData>
  <mergeCells count="2">
    <mergeCell ref="A1:Z3"/>
    <mergeCell ref="F10:K10"/>
  </mergeCells>
  <dataValidations>
    <dataValidation type="list" allowBlank="1" sqref="A13">
      <formula1>$A$14:$A$91</formula1>
    </dataValidation>
  </dataValidations>
  <drawing r:id="rId1"/>
</worksheet>
</file>