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 et 2" sheetId="1" r:id="rId3"/>
    <sheet state="visible" name="Sprint 3" sheetId="2" r:id="rId4"/>
    <sheet state="visible" name="Sprint 4" sheetId="3" r:id="rId5"/>
  </sheets>
  <definedNames/>
  <calcPr/>
</workbook>
</file>

<file path=xl/sharedStrings.xml><?xml version="1.0" encoding="utf-8"?>
<sst xmlns="http://schemas.openxmlformats.org/spreadsheetml/2006/main" count="228" uniqueCount="106">
  <si>
    <t>n° Tache</t>
  </si>
  <si>
    <t>Tache</t>
  </si>
  <si>
    <t>Temps estimé</t>
  </si>
  <si>
    <t>Temps avec vélocité</t>
  </si>
  <si>
    <t>Priorité</t>
  </si>
  <si>
    <t xml:space="preserve">Effectif </t>
  </si>
  <si>
    <t>Dépendance</t>
  </si>
  <si>
    <t>% finition</t>
  </si>
  <si>
    <t>Sprint</t>
  </si>
  <si>
    <t>S1</t>
  </si>
  <si>
    <t>En tant que</t>
  </si>
  <si>
    <t>Je veux</t>
  </si>
  <si>
    <t>Afin de</t>
  </si>
  <si>
    <t>gr</t>
  </si>
  <si>
    <t>Groupe</t>
  </si>
  <si>
    <t>JSON</t>
  </si>
  <si>
    <t>6.2/6.3</t>
  </si>
  <si>
    <t>Doc Test</t>
  </si>
  <si>
    <t>Total</t>
  </si>
  <si>
    <t>Remi</t>
  </si>
  <si>
    <t>Vélocité</t>
  </si>
  <si>
    <t>Nadjim</t>
  </si>
  <si>
    <t>POints</t>
  </si>
  <si>
    <t>temps</t>
  </si>
  <si>
    <t>Tester l'application (POSTMAN)</t>
  </si>
  <si>
    <t>Kevin P</t>
  </si>
  <si>
    <t>Faire une page qui attende d'être sollicité</t>
  </si>
  <si>
    <t>Documentation</t>
  </si>
  <si>
    <t>Kévin I</t>
  </si>
  <si>
    <t>Votant</t>
  </si>
  <si>
    <t>Pouvoir consulter une demande (GET /demande/id)</t>
  </si>
  <si>
    <t xml:space="preserve"> Pouvoir voter</t>
  </si>
  <si>
    <t>Stéphane</t>
  </si>
  <si>
    <t>recupérer l'id</t>
  </si>
  <si>
    <t>recuperer le json correspondant a l'id</t>
  </si>
  <si>
    <t>lire le json</t>
  </si>
  <si>
    <t>afficher en dur le json</t>
  </si>
  <si>
    <t>2.1-2.2</t>
  </si>
  <si>
    <t>Dépositaire</t>
  </si>
  <si>
    <t>Pouvoir créer une demande (POST /demande)</t>
  </si>
  <si>
    <t xml:space="preserve">Sollicter un vote </t>
  </si>
  <si>
    <t>definir les donnée qu'on a besoins</t>
  </si>
  <si>
    <t>Stocker ma demande</t>
  </si>
  <si>
    <t xml:space="preserve"> </t>
  </si>
  <si>
    <t>faire un formulaire en dur pour ces données</t>
  </si>
  <si>
    <t>Tester le bon fonctionnement</t>
  </si>
  <si>
    <t>faire une méthode qui recupère ces données</t>
  </si>
  <si>
    <t>crées un json avec les donnes recuerr</t>
  </si>
  <si>
    <t>stocké ce json dans un fichier</t>
  </si>
  <si>
    <t>Votant/Dépositaire</t>
  </si>
  <si>
    <t>Pouvoir consulter la liste des demandes (GET /demande)</t>
  </si>
  <si>
    <t>Afficher la liste des demandes</t>
  </si>
  <si>
    <t>recupérer tout les fichiers json</t>
  </si>
  <si>
    <t>Consulter la liste des demandes</t>
  </si>
  <si>
    <t>Lire un json</t>
  </si>
  <si>
    <t>DEJA FIT</t>
  </si>
  <si>
    <t>afficher en dur 1 fichier</t>
  </si>
  <si>
    <t>Rendre la demande accessible</t>
  </si>
  <si>
    <t>DEJA FAIT</t>
  </si>
  <si>
    <t>faire une boucle pour auomatisé l'affichage de toute les demande</t>
  </si>
  <si>
    <t>Pouvoir voter (POST /demande/id)</t>
  </si>
  <si>
    <t>Soumettre un vote</t>
  </si>
  <si>
    <t>recuperer les destinations pour les different choix de vote</t>
  </si>
  <si>
    <t xml:space="preserve">afficher les choix de vote en dur
</t>
  </si>
  <si>
    <t>Crer les methde de redirections lorsque le choix et fait</t>
  </si>
  <si>
    <t>POST</t>
  </si>
  <si>
    <t>Test</t>
  </si>
  <si>
    <t xml:space="preserve">Doc </t>
  </si>
  <si>
    <t xml:space="preserve">Client </t>
  </si>
  <si>
    <t xml:space="preserve">Pouvoir accéder a la demo du projet
</t>
  </si>
  <si>
    <t>Vérifier la réalisation des sprints
Pouvoir faire une démonstration</t>
  </si>
  <si>
    <t>Temps évalué</t>
  </si>
  <si>
    <t>Faire le lien entre azur et dockerhub &amp; automatisation + versionning</t>
  </si>
  <si>
    <t>Oussama</t>
  </si>
  <si>
    <t>Temps réalisé</t>
  </si>
  <si>
    <t xml:space="preserve">
</t>
  </si>
  <si>
    <t>Pouvoir récupérer un json contenant une demande</t>
  </si>
  <si>
    <t>L'afficher</t>
  </si>
  <si>
    <t>Afficher une demande</t>
  </si>
  <si>
    <t>La rendre visible à l'utilisateur</t>
  </si>
  <si>
    <t>Creer un test unitaire</t>
  </si>
  <si>
    <t>Tester le bon fonctionement</t>
  </si>
  <si>
    <t>Pouvoir créer un json contenant ma demande</t>
  </si>
  <si>
    <t>Créer un test unitaire</t>
  </si>
  <si>
    <t>Pouvoir modifier une demande (PUT /demande/id)</t>
  </si>
  <si>
    <t xml:space="preserve">Pouvoir modifier une demande </t>
  </si>
  <si>
    <t>Récupérer une demande existante</t>
  </si>
  <si>
    <t>Récupérer la demande concernée</t>
  </si>
  <si>
    <t>voir 2.1</t>
  </si>
  <si>
    <t>Ecrire ma nouvelle demande</t>
  </si>
  <si>
    <t>Créer une nouvelle demande</t>
  </si>
  <si>
    <t>Pouvoir récupérer tous les id de toutes les demandes</t>
  </si>
  <si>
    <t>Créer un test unitaire pour la récupération de l'id</t>
  </si>
  <si>
    <t>Return .json</t>
  </si>
  <si>
    <t>Créer un test unitaire concernant l'affichage</t>
  </si>
  <si>
    <t>Tests unitaires</t>
  </si>
  <si>
    <t>Développement de la page</t>
  </si>
  <si>
    <t>Développement de la fonctionnalité de vote</t>
  </si>
  <si>
    <t>Empêcher qu'un utilisateur non concerné puisse voter</t>
  </si>
  <si>
    <t>Utilisateur</t>
  </si>
  <si>
    <t>Consulter la doc (GET /)</t>
  </si>
  <si>
    <t>Savoir ce qu'offre l'API</t>
  </si>
  <si>
    <t>Développeur</t>
  </si>
  <si>
    <t>Définir un format json pour les demandes</t>
  </si>
  <si>
    <t>Traiter les demandes</t>
  </si>
  <si>
    <t>Mettre en place un format d'exemple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</si>
</sst>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000000000"/>
  </numFmts>
  <fonts count="5">
    <font>
      <sz val="10.0"/>
      <color rgb="FF000000"/>
      <name val="Arial"/>
    </font>
    <font/>
    <font>
      <b/>
    </font>
    <font>
      <color rgb="FF000000"/>
    </font>
    <font>
      <color rgb="FF000000"/>
      <name val="'Arial'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4" fillId="0" fontId="1" numFmtId="0" xfId="0" applyBorder="1" applyFont="1"/>
    <xf borderId="1" fillId="3" fontId="2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6" fillId="0" fontId="1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textRotation="0" vertical="center" wrapText="1"/>
    </xf>
    <xf borderId="5" fillId="0" fontId="4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7" fillId="0" fontId="1" numFmtId="0" xfId="0" applyBorder="1" applyFont="1"/>
    <xf borderId="0" fillId="2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1" shrinkToFit="0" vertical="center" wrapText="1"/>
    </xf>
    <xf borderId="0" fillId="2" fontId="1" numFmtId="0" xfId="0" applyAlignment="1" applyFont="1">
      <alignment horizontal="center" readingOrder="2" shrinkToFit="0" vertical="center" wrapText="1"/>
    </xf>
    <xf borderId="0" fillId="2" fontId="1" numFmtId="0" xfId="0" applyFont="1"/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0" fillId="2" fontId="1" numFmtId="2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5" fillId="3" fontId="1" numFmtId="2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.43"/>
    <col customWidth="1" min="2" max="2" width="12.29"/>
    <col customWidth="1" min="3" max="3" width="18.0"/>
    <col customWidth="1" min="4" max="4" width="45.57"/>
    <col customWidth="1" min="5" max="5" width="36.0"/>
    <col customWidth="1" min="6" max="7" width="18.86"/>
    <col customWidth="1" min="8" max="8" width="9.14"/>
    <col customWidth="1" min="9" max="9" width="10.0"/>
    <col customWidth="1" min="10" max="10" width="12.0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3"/>
      <c r="B2" s="4" t="s">
        <v>0</v>
      </c>
      <c r="C2" s="5" t="s">
        <v>1</v>
      </c>
      <c r="D2" s="6"/>
      <c r="E2" s="7"/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8" t="s">
        <v>7</v>
      </c>
      <c r="L2" s="3"/>
      <c r="M2" s="9"/>
      <c r="N2" s="10" t="s">
        <v>8</v>
      </c>
      <c r="O2" s="11" t="s">
        <v>9</v>
      </c>
      <c r="P2" s="6"/>
      <c r="Q2" s="6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"/>
      <c r="B3" s="12"/>
      <c r="C3" s="13" t="s">
        <v>10</v>
      </c>
      <c r="D3" s="13" t="s">
        <v>11</v>
      </c>
      <c r="E3" s="13" t="s">
        <v>12</v>
      </c>
      <c r="F3" s="12"/>
      <c r="G3" s="12"/>
      <c r="H3" s="12"/>
      <c r="I3" s="12"/>
      <c r="J3" s="12"/>
      <c r="K3" s="12"/>
      <c r="L3" s="3" t="s">
        <v>13</v>
      </c>
      <c r="M3" s="9"/>
      <c r="N3" s="14" t="s">
        <v>14</v>
      </c>
      <c r="O3" s="15">
        <v>43101.0</v>
      </c>
      <c r="P3" s="16" t="s">
        <v>15</v>
      </c>
      <c r="Q3" s="17" t="s">
        <v>66</v>
      </c>
      <c r="R3" s="17" t="s">
        <v>67</v>
      </c>
      <c r="S3" s="10" t="s">
        <v>18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1"/>
      <c r="L4" s="3" t="s">
        <v>19</v>
      </c>
      <c r="M4" s="9"/>
      <c r="N4" s="10" t="s">
        <v>20</v>
      </c>
      <c r="O4" s="18">
        <f t="shared" ref="O4:R4" si="1">O5/O6
</f>
        <v>0.3333333333</v>
      </c>
      <c r="P4" s="18">
        <f t="shared" si="1"/>
        <v>0.2</v>
      </c>
      <c r="Q4" s="19">
        <f t="shared" si="1"/>
        <v>0.3125</v>
      </c>
      <c r="R4" s="19">
        <f t="shared" si="1"/>
        <v>0.3333333333</v>
      </c>
      <c r="S4" s="20">
        <f>AVERAGE(O4:R4)</f>
        <v>0.2947916667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26.25">
      <c r="A5" s="3"/>
      <c r="B5" s="13">
        <v>1.0</v>
      </c>
      <c r="C5" s="13" t="s">
        <v>68</v>
      </c>
      <c r="D5" s="13" t="s">
        <v>69</v>
      </c>
      <c r="E5" s="13" t="s">
        <v>70</v>
      </c>
      <c r="F5" s="13"/>
      <c r="G5" s="13"/>
      <c r="H5" s="13">
        <v>1.0</v>
      </c>
      <c r="I5" s="13">
        <v>1.0</v>
      </c>
      <c r="J5" s="21"/>
      <c r="K5" s="22"/>
      <c r="L5" s="3" t="s">
        <v>21</v>
      </c>
      <c r="M5" s="3"/>
      <c r="N5" s="10" t="s">
        <v>71</v>
      </c>
      <c r="O5" s="18">
        <f>F6</f>
        <v>30</v>
      </c>
      <c r="P5" s="20">
        <f>F40</f>
        <v>20</v>
      </c>
      <c r="Q5" s="23">
        <v>25.0</v>
      </c>
      <c r="R5" s="24">
        <v>15.0</v>
      </c>
      <c r="S5" s="20">
        <f t="shared" ref="S5:S6" si="2">SUM(O5:R5)</f>
        <v>90</v>
      </c>
      <c r="T5" s="2">
        <f>(S5*T6)/S6</f>
        <v>17.14285714</v>
      </c>
      <c r="U5" s="2"/>
      <c r="V5" s="2"/>
      <c r="W5" s="2"/>
      <c r="X5" s="2"/>
      <c r="Y5" s="2"/>
      <c r="Z5" s="2"/>
      <c r="AA5" s="2"/>
      <c r="AB5" s="2"/>
      <c r="AC5" s="2"/>
      <c r="AD5" s="2"/>
    </row>
    <row r="6" ht="26.25">
      <c r="A6" s="3"/>
      <c r="B6" s="25">
        <v>43101.0</v>
      </c>
      <c r="C6" s="26"/>
      <c r="D6" s="27" t="s">
        <v>72</v>
      </c>
      <c r="E6" s="26"/>
      <c r="F6" s="26">
        <v>30.0</v>
      </c>
      <c r="G6" s="26">
        <f t="shared" ref="G6:G7" si="3">F6/$S$4
</f>
        <v>101.7667845</v>
      </c>
      <c r="H6" s="26"/>
      <c r="I6" s="26">
        <v>2.0</v>
      </c>
      <c r="J6" s="28"/>
      <c r="K6" s="10">
        <v>90.0</v>
      </c>
      <c r="L6" s="3" t="s">
        <v>73</v>
      </c>
      <c r="M6" s="3"/>
      <c r="N6" s="8" t="s">
        <v>74</v>
      </c>
      <c r="O6" s="29">
        <f>90</f>
        <v>90</v>
      </c>
      <c r="P6" s="29">
        <v>100.0</v>
      </c>
      <c r="Q6" s="29">
        <v>80.0</v>
      </c>
      <c r="R6" s="29">
        <v>45.0</v>
      </c>
      <c r="S6" s="30">
        <f t="shared" si="2"/>
        <v>315</v>
      </c>
      <c r="T6" s="3">
        <v>60.0</v>
      </c>
      <c r="U6" s="2"/>
      <c r="V6" s="2"/>
      <c r="W6" s="2"/>
      <c r="X6" s="2"/>
      <c r="Y6" s="2"/>
      <c r="Z6" s="2"/>
      <c r="AA6" s="2"/>
      <c r="AB6" s="2"/>
      <c r="AC6" s="2"/>
      <c r="AD6" s="2"/>
    </row>
    <row r="7" ht="26.25">
      <c r="A7" s="3"/>
      <c r="B7" s="25">
        <v>43132.0</v>
      </c>
      <c r="C7" s="26"/>
      <c r="D7" s="31" t="s">
        <v>24</v>
      </c>
      <c r="E7" s="26"/>
      <c r="F7" s="26">
        <v>180.0</v>
      </c>
      <c r="G7" s="26">
        <f t="shared" si="3"/>
        <v>610.6007067</v>
      </c>
      <c r="H7" s="26">
        <v>1.0</v>
      </c>
      <c r="I7" s="26">
        <v>3.0</v>
      </c>
      <c r="J7" s="28"/>
      <c r="K7" s="10">
        <v>5.0</v>
      </c>
      <c r="L7" s="3" t="s">
        <v>25</v>
      </c>
      <c r="M7" s="3"/>
      <c r="N7" s="32"/>
      <c r="O7" s="33"/>
      <c r="P7" s="34"/>
      <c r="Q7" s="34"/>
      <c r="R7" s="2"/>
      <c r="S7" s="3" t="s">
        <v>75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9"/>
      <c r="B8" s="9"/>
      <c r="C8" s="9"/>
      <c r="D8" s="9"/>
      <c r="E8" s="9"/>
      <c r="F8" s="9">
        <f>sum(F6,F7)/60</f>
        <v>3.5</v>
      </c>
      <c r="G8" s="9"/>
      <c r="H8" s="9"/>
      <c r="I8" s="9"/>
      <c r="J8" s="1"/>
      <c r="K8" s="1"/>
      <c r="L8" s="3" t="s">
        <v>28</v>
      </c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26.25">
      <c r="A9" s="3"/>
      <c r="B9" s="13">
        <v>2.0</v>
      </c>
      <c r="C9" s="13" t="s">
        <v>29</v>
      </c>
      <c r="D9" s="13" t="s">
        <v>30</v>
      </c>
      <c r="E9" s="13" t="s">
        <v>31</v>
      </c>
      <c r="F9" s="21"/>
      <c r="G9" s="21"/>
      <c r="H9" s="21"/>
      <c r="I9" s="21"/>
      <c r="J9" s="21"/>
      <c r="K9" s="22"/>
      <c r="L9" s="3" t="s">
        <v>32</v>
      </c>
      <c r="M9" s="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35"/>
      <c r="B10" s="25">
        <v>43102.0</v>
      </c>
      <c r="C10" s="28"/>
      <c r="D10" s="26" t="s">
        <v>76</v>
      </c>
      <c r="E10" s="26" t="s">
        <v>77</v>
      </c>
      <c r="F10" s="26">
        <v>45.0</v>
      </c>
      <c r="G10" s="26">
        <f t="shared" ref="G10:G12" si="4">F10/$S$4
</f>
        <v>152.6501767</v>
      </c>
      <c r="H10" s="28"/>
      <c r="I10" s="26"/>
      <c r="J10" s="26"/>
      <c r="K10" s="10"/>
      <c r="L10" s="2"/>
      <c r="M10" s="9"/>
      <c r="N10" s="1"/>
      <c r="O10" s="1"/>
      <c r="P10" s="36"/>
      <c r="Q10" s="1"/>
      <c r="R10" s="1"/>
      <c r="S10" s="1"/>
      <c r="T10" s="37"/>
      <c r="U10" s="36"/>
      <c r="V10" s="36"/>
      <c r="W10" s="36"/>
      <c r="X10" s="36"/>
      <c r="Y10" s="1"/>
      <c r="Z10" s="1"/>
      <c r="AA10" s="1"/>
      <c r="AB10" s="1"/>
      <c r="AC10" s="1"/>
      <c r="AD10" s="1"/>
    </row>
    <row r="11">
      <c r="A11" s="35"/>
      <c r="B11" s="25">
        <v>43133.0</v>
      </c>
      <c r="C11" s="28"/>
      <c r="D11" s="26" t="s">
        <v>78</v>
      </c>
      <c r="E11" s="26" t="s">
        <v>79</v>
      </c>
      <c r="F11" s="26">
        <v>20.0</v>
      </c>
      <c r="G11" s="26">
        <f t="shared" si="4"/>
        <v>67.84452297</v>
      </c>
      <c r="H11" s="28"/>
      <c r="I11" s="28"/>
      <c r="J11" s="28"/>
      <c r="K11" s="20"/>
      <c r="L11" s="2"/>
      <c r="M11" s="1"/>
      <c r="N11" s="1"/>
      <c r="O11" s="3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35"/>
      <c r="B12" s="25">
        <v>43161.0</v>
      </c>
      <c r="C12" s="26"/>
      <c r="D12" s="26" t="s">
        <v>80</v>
      </c>
      <c r="E12" s="26" t="s">
        <v>81</v>
      </c>
      <c r="F12" s="26">
        <v>30.0</v>
      </c>
      <c r="G12" s="26">
        <f t="shared" si="4"/>
        <v>101.7667845</v>
      </c>
      <c r="H12" s="28"/>
      <c r="I12" s="26">
        <v>2.0</v>
      </c>
      <c r="J12" s="26" t="s">
        <v>37</v>
      </c>
      <c r="K12" s="20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35"/>
      <c r="B13" s="35"/>
      <c r="C13" s="9"/>
      <c r="D13" s="9"/>
      <c r="E13" s="9"/>
      <c r="F13" s="39">
        <f>ROUNDUP(SUM(F10,F11,F12)/60,0)</f>
        <v>2</v>
      </c>
      <c r="G13" s="40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9"/>
      <c r="B14" s="13">
        <v>3.0</v>
      </c>
      <c r="C14" s="13" t="s">
        <v>38</v>
      </c>
      <c r="D14" s="13" t="s">
        <v>39</v>
      </c>
      <c r="E14" s="13" t="s">
        <v>40</v>
      </c>
      <c r="F14" s="21"/>
      <c r="G14" s="21"/>
      <c r="H14" s="21"/>
      <c r="I14" s="21"/>
      <c r="J14" s="21"/>
      <c r="K14" s="20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9"/>
      <c r="B15" s="25">
        <v>43103.0</v>
      </c>
      <c r="C15" s="26"/>
      <c r="D15" s="26" t="s">
        <v>82</v>
      </c>
      <c r="E15" s="26" t="s">
        <v>42</v>
      </c>
      <c r="F15" s="26">
        <v>60.0</v>
      </c>
      <c r="G15" s="26">
        <f t="shared" ref="G15:G16" si="5">F15/$S$4
</f>
        <v>203.5335689</v>
      </c>
      <c r="H15" s="28"/>
      <c r="I15" s="28"/>
      <c r="J15" s="28"/>
      <c r="K15" s="20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9"/>
      <c r="B16" s="25">
        <v>43134.0</v>
      </c>
      <c r="C16" s="26"/>
      <c r="D16" s="26" t="s">
        <v>83</v>
      </c>
      <c r="E16" s="26" t="s">
        <v>45</v>
      </c>
      <c r="F16" s="26">
        <v>30.0</v>
      </c>
      <c r="G16" s="26">
        <f t="shared" si="5"/>
        <v>101.7667845</v>
      </c>
      <c r="H16" s="28"/>
      <c r="I16" s="26">
        <v>2.0</v>
      </c>
      <c r="J16" s="28"/>
      <c r="K16" s="20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9"/>
      <c r="B17" s="9"/>
      <c r="C17" s="1"/>
      <c r="D17" s="9"/>
      <c r="E17" s="1"/>
      <c r="F17" s="9">
        <f>ROUND(SUM(F15,F16)/60)</f>
        <v>2</v>
      </c>
      <c r="G17" s="9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3"/>
      <c r="B18" s="13">
        <v>4.0</v>
      </c>
      <c r="C18" s="13" t="s">
        <v>38</v>
      </c>
      <c r="D18" s="13" t="s">
        <v>84</v>
      </c>
      <c r="E18" s="13" t="s">
        <v>85</v>
      </c>
      <c r="F18" s="21"/>
      <c r="G18" s="21"/>
      <c r="H18" s="21"/>
      <c r="I18" s="21"/>
      <c r="J18" s="21"/>
      <c r="K18" s="2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9"/>
      <c r="B19" s="25">
        <v>43104.0</v>
      </c>
      <c r="C19" s="26"/>
      <c r="D19" s="26" t="s">
        <v>86</v>
      </c>
      <c r="E19" s="26" t="s">
        <v>87</v>
      </c>
      <c r="F19" s="26" t="s">
        <v>88</v>
      </c>
      <c r="G19" s="26"/>
      <c r="H19" s="28"/>
      <c r="I19" s="28"/>
      <c r="J19" s="28"/>
      <c r="K19" s="20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9"/>
      <c r="B20" s="25">
        <v>43135.0</v>
      </c>
      <c r="C20" s="26"/>
      <c r="D20" s="26" t="s">
        <v>89</v>
      </c>
      <c r="E20" s="26" t="s">
        <v>90</v>
      </c>
      <c r="F20" s="26">
        <v>2.0</v>
      </c>
      <c r="G20" s="26">
        <f t="shared" ref="G20:G21" si="6">F20/$S$4
</f>
        <v>6.784452297</v>
      </c>
      <c r="H20" s="28"/>
      <c r="I20" s="28"/>
      <c r="J20" s="28"/>
      <c r="K20" s="20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9"/>
      <c r="B21" s="25">
        <v>43163.0</v>
      </c>
      <c r="C21" s="26"/>
      <c r="D21" s="26" t="s">
        <v>83</v>
      </c>
      <c r="E21" s="26" t="s">
        <v>45</v>
      </c>
      <c r="F21" s="26">
        <v>30.0</v>
      </c>
      <c r="G21" s="26">
        <f t="shared" si="6"/>
        <v>101.7667845</v>
      </c>
      <c r="H21" s="28"/>
      <c r="I21" s="26">
        <v>2.0</v>
      </c>
      <c r="J21" s="28"/>
      <c r="K21" s="20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7.5" customHeight="1">
      <c r="A22" s="1"/>
      <c r="B22" s="1"/>
      <c r="C22" s="1"/>
      <c r="D22" s="1"/>
      <c r="E22" s="1"/>
      <c r="F22" s="45">
        <f>ROUND(SUM(F21,F20)/60)</f>
        <v>1</v>
      </c>
      <c r="G22" s="9"/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26.25">
      <c r="A23" s="3"/>
      <c r="B23" s="13">
        <v>5.0</v>
      </c>
      <c r="C23" s="13" t="s">
        <v>49</v>
      </c>
      <c r="D23" s="13" t="s">
        <v>50</v>
      </c>
      <c r="E23" s="13" t="s">
        <v>51</v>
      </c>
      <c r="F23" s="21"/>
      <c r="G23" s="21"/>
      <c r="H23" s="21"/>
      <c r="I23" s="21"/>
      <c r="J23" s="21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3"/>
      <c r="B24" s="25">
        <v>43105.0</v>
      </c>
      <c r="C24" s="26"/>
      <c r="D24" s="26" t="s">
        <v>91</v>
      </c>
      <c r="E24" s="26" t="s">
        <v>53</v>
      </c>
      <c r="F24" s="26">
        <v>20.0</v>
      </c>
      <c r="G24" s="26">
        <f t="shared" ref="G24:G27" si="7">F24/$S$4
</f>
        <v>67.84452297</v>
      </c>
      <c r="H24" s="28"/>
      <c r="I24" s="28"/>
      <c r="J24" s="28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3"/>
      <c r="B25" s="25">
        <v>43136.0</v>
      </c>
      <c r="C25" s="26"/>
      <c r="D25" s="26" t="s">
        <v>92</v>
      </c>
      <c r="E25" s="26" t="s">
        <v>45</v>
      </c>
      <c r="F25" s="26">
        <v>30.0</v>
      </c>
      <c r="G25" s="26">
        <f t="shared" si="7"/>
        <v>101.7667845</v>
      </c>
      <c r="H25" s="28"/>
      <c r="I25" s="26">
        <v>2.0</v>
      </c>
      <c r="J25" s="28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3"/>
      <c r="B26" s="25">
        <v>43164.0</v>
      </c>
      <c r="C26" s="26"/>
      <c r="D26" s="26" t="s">
        <v>93</v>
      </c>
      <c r="E26" s="26" t="s">
        <v>57</v>
      </c>
      <c r="F26" s="26">
        <v>5.0</v>
      </c>
      <c r="G26" s="26">
        <f t="shared" si="7"/>
        <v>16.96113074</v>
      </c>
      <c r="H26" s="28"/>
      <c r="I26" s="28"/>
      <c r="J26" s="28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3"/>
      <c r="B27" s="25">
        <v>43195.0</v>
      </c>
      <c r="C27" s="26"/>
      <c r="D27" s="26" t="s">
        <v>94</v>
      </c>
      <c r="E27" s="26" t="s">
        <v>45</v>
      </c>
      <c r="F27" s="26">
        <v>30.0</v>
      </c>
      <c r="G27" s="26">
        <f t="shared" si="7"/>
        <v>101.7667845</v>
      </c>
      <c r="H27" s="28"/>
      <c r="I27" s="26">
        <v>2.0</v>
      </c>
      <c r="J27" s="28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1"/>
      <c r="B28" s="1"/>
      <c r="C28" s="1"/>
      <c r="D28" s="1"/>
      <c r="E28" s="1"/>
      <c r="F28" s="9">
        <v>7.0</v>
      </c>
      <c r="G28" s="9"/>
      <c r="H28" s="1"/>
      <c r="I28" s="1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3"/>
      <c r="B29" s="13">
        <v>6.0</v>
      </c>
      <c r="C29" s="13" t="s">
        <v>29</v>
      </c>
      <c r="D29" s="13" t="s">
        <v>60</v>
      </c>
      <c r="E29" s="13" t="s">
        <v>61</v>
      </c>
      <c r="F29" s="21"/>
      <c r="G29" s="21"/>
      <c r="H29" s="21"/>
      <c r="I29" s="21"/>
      <c r="J29" s="21"/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9"/>
      <c r="B30" s="25">
        <v>43106.0</v>
      </c>
      <c r="C30" s="46" t="s">
        <v>95</v>
      </c>
      <c r="D30" s="6"/>
      <c r="E30" s="7"/>
      <c r="F30" s="26">
        <v>45.0</v>
      </c>
      <c r="G30" s="26">
        <f t="shared" ref="G30:G32" si="8">F30/$S$4
</f>
        <v>152.6501767</v>
      </c>
      <c r="H30" s="28"/>
      <c r="I30" s="28"/>
      <c r="J30" s="28"/>
      <c r="K30" s="20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9"/>
      <c r="B31" s="25">
        <v>43137.0</v>
      </c>
      <c r="C31" s="46" t="s">
        <v>96</v>
      </c>
      <c r="D31" s="6"/>
      <c r="E31" s="7"/>
      <c r="F31" s="26">
        <v>50.0</v>
      </c>
      <c r="G31" s="26">
        <f t="shared" si="8"/>
        <v>169.6113074</v>
      </c>
      <c r="H31" s="28"/>
      <c r="I31" s="28"/>
      <c r="J31" s="28"/>
      <c r="K31" s="20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9"/>
      <c r="B32" s="25">
        <v>43165.0</v>
      </c>
      <c r="C32" s="47" t="s">
        <v>97</v>
      </c>
      <c r="D32" s="6"/>
      <c r="E32" s="7"/>
      <c r="F32" s="26">
        <v>80.0</v>
      </c>
      <c r="G32" s="26">
        <f t="shared" si="8"/>
        <v>271.3780919</v>
      </c>
      <c r="H32" s="28"/>
      <c r="I32" s="28"/>
      <c r="J32" s="28"/>
      <c r="K32" s="20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9"/>
      <c r="B33" s="25">
        <v>43196.0</v>
      </c>
      <c r="C33" s="47" t="s">
        <v>98</v>
      </c>
      <c r="D33" s="6"/>
      <c r="E33" s="7"/>
      <c r="F33" s="28"/>
      <c r="G33" s="26"/>
      <c r="H33" s="28"/>
      <c r="I33" s="28"/>
      <c r="J33" s="28"/>
      <c r="K33" s="20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38"/>
      <c r="D34" s="38"/>
      <c r="E34" s="1"/>
      <c r="F34" s="48">
        <f>ROUNDUP(SUM(F30,F31,F32,F33)/60)</f>
        <v>3</v>
      </c>
      <c r="G34" s="48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3"/>
      <c r="B35" s="13">
        <v>7.0</v>
      </c>
      <c r="C35" s="13" t="s">
        <v>99</v>
      </c>
      <c r="D35" s="13" t="s">
        <v>100</v>
      </c>
      <c r="E35" s="13" t="s">
        <v>101</v>
      </c>
      <c r="F35" s="50"/>
      <c r="G35" s="21"/>
      <c r="H35" s="21"/>
      <c r="I35" s="21"/>
      <c r="J35" s="21"/>
      <c r="K35" s="2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3"/>
      <c r="B36" s="51">
        <v>43107.0</v>
      </c>
      <c r="C36" s="46" t="s">
        <v>95</v>
      </c>
      <c r="D36" s="6"/>
      <c r="E36" s="7"/>
      <c r="F36" s="26">
        <v>5.0</v>
      </c>
      <c r="G36" s="26">
        <f t="shared" ref="G36:G37" si="9">F36/$S$4
</f>
        <v>16.96113074</v>
      </c>
      <c r="H36" s="28"/>
      <c r="I36" s="28"/>
      <c r="J36" s="28"/>
      <c r="K36" s="2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3"/>
      <c r="B37" s="51">
        <v>43138.0</v>
      </c>
      <c r="C37" s="46" t="s">
        <v>96</v>
      </c>
      <c r="D37" s="6"/>
      <c r="E37" s="7"/>
      <c r="F37" s="26">
        <v>10.0</v>
      </c>
      <c r="G37" s="26">
        <f t="shared" si="9"/>
        <v>33.92226148</v>
      </c>
      <c r="H37" s="28"/>
      <c r="I37" s="28"/>
      <c r="J37" s="28"/>
      <c r="K37" s="2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1"/>
      <c r="B38" s="1"/>
      <c r="C38" s="38"/>
      <c r="D38" s="38"/>
      <c r="E38" s="1"/>
      <c r="F38" s="48">
        <f>ROUNDUP(SUM(F34,F35,F36,F37)/60)</f>
        <v>1</v>
      </c>
      <c r="G38" s="48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3"/>
      <c r="B39" s="13">
        <v>8.0</v>
      </c>
      <c r="C39" s="13" t="s">
        <v>102</v>
      </c>
      <c r="D39" s="13" t="s">
        <v>103</v>
      </c>
      <c r="E39" s="13" t="s">
        <v>104</v>
      </c>
      <c r="F39" s="13"/>
      <c r="G39" s="13"/>
      <c r="H39" s="21"/>
      <c r="I39" s="21"/>
      <c r="J39" s="21"/>
      <c r="K39" s="2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3"/>
      <c r="B40" s="51"/>
      <c r="C40" s="46" t="s">
        <v>105</v>
      </c>
      <c r="D40" s="6"/>
      <c r="E40" s="7"/>
      <c r="F40" s="26">
        <v>20.0</v>
      </c>
      <c r="G40" s="26">
        <f>F40/$S$4
</f>
        <v>67.84452297</v>
      </c>
      <c r="H40" s="28"/>
      <c r="I40" s="28"/>
      <c r="J40" s="28"/>
      <c r="K40" s="10">
        <v>60.0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1"/>
      <c r="B41" s="1"/>
      <c r="C41" s="1"/>
      <c r="D41" s="1"/>
      <c r="E41" s="1"/>
      <c r="F41" s="1">
        <f>sum(F36,F37)/60</f>
        <v>0.25</v>
      </c>
      <c r="G41" s="1">
        <f>ROUNDUP(SUM(G40))</f>
        <v>68</v>
      </c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9" t="s">
        <v>18</v>
      </c>
      <c r="F42" s="1">
        <f t="shared" ref="F42:G42" si="10">ROUNDUP(SUM(F34,F28,F22,F17,F13,F8,F41))</f>
        <v>19</v>
      </c>
      <c r="G42" s="1">
        <f t="shared" si="10"/>
        <v>68</v>
      </c>
      <c r="H42" s="9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2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2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2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2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2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2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2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2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2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2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2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2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2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2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2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2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2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2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2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2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2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2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</sheetData>
  <mergeCells count="17">
    <mergeCell ref="C32:E32"/>
    <mergeCell ref="C33:E33"/>
    <mergeCell ref="C31:E31"/>
    <mergeCell ref="C30:E30"/>
    <mergeCell ref="C36:E36"/>
    <mergeCell ref="C37:E37"/>
    <mergeCell ref="C40:E40"/>
    <mergeCell ref="J2:J3"/>
    <mergeCell ref="K2:K3"/>
    <mergeCell ref="F2:F3"/>
    <mergeCell ref="C2:E2"/>
    <mergeCell ref="B2:B3"/>
    <mergeCell ref="O7:Q7"/>
    <mergeCell ref="H2:H3"/>
    <mergeCell ref="I2:I3"/>
    <mergeCell ref="G2:G3"/>
    <mergeCell ref="O2:R2"/>
  </mergeCells>
  <conditionalFormatting sqref="A42:AD42">
    <cfRule type="notContainsBlanks" dxfId="0" priority="1">
      <formula>LEN(TRIM(A42))&gt;0</formula>
    </cfRule>
  </conditionalFormatting>
  <conditionalFormatting sqref="F22:G22">
    <cfRule type="notContainsBlanks" dxfId="0" priority="2">
      <formula>LEN(TRIM(F22))&gt;0</formula>
    </cfRule>
  </conditionalFormatting>
  <conditionalFormatting sqref="F22:G22">
    <cfRule type="notContainsBlanks" dxfId="0" priority="3">
      <formula>LEN(TRIM(F22))&gt;0</formula>
    </cfRule>
  </conditionalFormatting>
  <conditionalFormatting sqref="F22:G22">
    <cfRule type="notContainsBlanks" dxfId="0" priority="4">
      <formula>LEN(TRIM(F22))&gt;0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.43"/>
    <col customWidth="1" min="2" max="2" width="12.29"/>
    <col customWidth="1" min="3" max="3" width="18.0"/>
    <col customWidth="1" min="4" max="4" width="45.57"/>
    <col customWidth="1" min="5" max="5" width="36.0"/>
    <col customWidth="1" min="6" max="7" width="18.86"/>
    <col customWidth="1" min="8" max="8" width="9.14"/>
    <col customWidth="1" min="9" max="9" width="10.0"/>
    <col customWidth="1" min="10" max="10" width="12.0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3"/>
      <c r="B2" s="4" t="s">
        <v>0</v>
      </c>
      <c r="C2" s="5" t="s">
        <v>1</v>
      </c>
      <c r="D2" s="6"/>
      <c r="E2" s="7"/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8" t="s">
        <v>7</v>
      </c>
      <c r="L2" s="3"/>
      <c r="M2" s="9"/>
      <c r="N2" s="10" t="s">
        <v>8</v>
      </c>
      <c r="O2" s="11" t="s">
        <v>9</v>
      </c>
      <c r="P2" s="6"/>
      <c r="Q2" s="6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"/>
      <c r="B3" s="12"/>
      <c r="C3" s="13" t="s">
        <v>10</v>
      </c>
      <c r="D3" s="13" t="s">
        <v>11</v>
      </c>
      <c r="E3" s="13" t="s">
        <v>12</v>
      </c>
      <c r="F3" s="12"/>
      <c r="G3" s="12"/>
      <c r="H3" s="12"/>
      <c r="I3" s="12"/>
      <c r="J3" s="12"/>
      <c r="K3" s="12"/>
      <c r="L3" s="3" t="s">
        <v>13</v>
      </c>
      <c r="M3" s="9"/>
      <c r="N3" s="14" t="s">
        <v>14</v>
      </c>
      <c r="O3" s="15">
        <v>43101.0</v>
      </c>
      <c r="P3" s="16" t="s">
        <v>15</v>
      </c>
      <c r="Q3" s="17" t="s">
        <v>16</v>
      </c>
      <c r="R3" s="17" t="s">
        <v>17</v>
      </c>
      <c r="S3" s="10" t="s">
        <v>18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1"/>
      <c r="L4" s="3" t="s">
        <v>19</v>
      </c>
      <c r="M4" s="9"/>
      <c r="N4" s="10" t="s">
        <v>20</v>
      </c>
      <c r="O4" s="18">
        <f t="shared" ref="O4:R4" si="1">O5/O6
</f>
        <v>0.1666666667</v>
      </c>
      <c r="P4" s="18">
        <f t="shared" si="1"/>
        <v>0.1666666667</v>
      </c>
      <c r="Q4" s="19">
        <f t="shared" si="1"/>
        <v>0.3611111111</v>
      </c>
      <c r="R4" s="19">
        <f t="shared" si="1"/>
        <v>0.1666666667</v>
      </c>
      <c r="S4" s="20">
        <f>AVERAGE(O4:R4)</f>
        <v>0.2152777778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13"/>
      <c r="C5" s="13"/>
      <c r="D5" s="13"/>
      <c r="E5" s="13"/>
      <c r="F5" s="13"/>
      <c r="G5" s="13"/>
      <c r="H5" s="13"/>
      <c r="I5" s="13"/>
      <c r="J5" s="21"/>
      <c r="K5" s="22"/>
      <c r="L5" s="3" t="s">
        <v>21</v>
      </c>
      <c r="M5" s="3"/>
      <c r="N5" s="10" t="s">
        <v>22</v>
      </c>
      <c r="O5" s="18">
        <v>10.0</v>
      </c>
      <c r="P5" s="18">
        <v>30.0</v>
      </c>
      <c r="Q5" s="23">
        <v>65.0</v>
      </c>
      <c r="R5" s="24">
        <v>30.0</v>
      </c>
      <c r="S5" s="20">
        <f t="shared" ref="S5:S6" si="2">SUM(O5:R5)</f>
        <v>135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3"/>
      <c r="B6" s="25"/>
      <c r="C6" s="26"/>
      <c r="D6" s="27"/>
      <c r="E6" s="26"/>
      <c r="F6" s="26"/>
      <c r="G6" s="26"/>
      <c r="H6" s="26"/>
      <c r="I6" s="26"/>
      <c r="J6" s="28"/>
      <c r="K6" s="10"/>
      <c r="L6" s="3"/>
      <c r="M6" s="3"/>
      <c r="N6" s="8" t="s">
        <v>23</v>
      </c>
      <c r="O6" s="29">
        <v>60.0</v>
      </c>
      <c r="P6" s="29">
        <v>180.0</v>
      </c>
      <c r="Q6" s="29">
        <v>180.0</v>
      </c>
      <c r="R6" s="29">
        <v>180.0</v>
      </c>
      <c r="S6" s="30">
        <f t="shared" si="2"/>
        <v>600</v>
      </c>
      <c r="T6" s="3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3"/>
      <c r="B7" s="25">
        <v>43132.0</v>
      </c>
      <c r="C7" s="26"/>
      <c r="D7" s="31" t="s">
        <v>24</v>
      </c>
      <c r="E7" s="26"/>
      <c r="F7" s="26"/>
      <c r="G7" s="26">
        <f>F7/$S$4
</f>
        <v>0</v>
      </c>
      <c r="H7" s="26">
        <v>1.0</v>
      </c>
      <c r="I7" s="26">
        <v>3.0</v>
      </c>
      <c r="J7" s="28"/>
      <c r="K7" s="10">
        <v>5.0</v>
      </c>
      <c r="L7" s="3" t="s">
        <v>25</v>
      </c>
      <c r="M7" s="3"/>
      <c r="N7" s="32"/>
      <c r="O7" s="33"/>
      <c r="P7" s="34"/>
      <c r="Q7" s="34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3"/>
      <c r="B8" s="25">
        <v>43160.0</v>
      </c>
      <c r="C8" s="26"/>
      <c r="D8" s="31" t="s">
        <v>26</v>
      </c>
      <c r="E8" s="26"/>
      <c r="F8" s="26">
        <v>20.0</v>
      </c>
      <c r="G8" s="26"/>
      <c r="H8" s="26"/>
      <c r="I8" s="26"/>
      <c r="J8" s="28"/>
      <c r="K8" s="10"/>
      <c r="L8" s="3"/>
      <c r="M8" s="3"/>
      <c r="N8" s="3"/>
      <c r="O8" s="2"/>
      <c r="P8" s="2"/>
      <c r="Q8" s="2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3"/>
      <c r="B9" s="25">
        <v>43191.0</v>
      </c>
      <c r="C9" s="26"/>
      <c r="D9" s="31" t="s">
        <v>27</v>
      </c>
      <c r="E9" s="26"/>
      <c r="F9" s="26">
        <v>10.0</v>
      </c>
      <c r="G9" s="26"/>
      <c r="H9" s="26"/>
      <c r="I9" s="26"/>
      <c r="J9" s="28"/>
      <c r="K9" s="10"/>
      <c r="L9" s="3"/>
      <c r="M9" s="3"/>
      <c r="N9" s="3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9"/>
      <c r="B10" s="9"/>
      <c r="C10" s="9"/>
      <c r="D10" s="9"/>
      <c r="E10" s="9"/>
      <c r="F10" s="9"/>
      <c r="G10" s="9"/>
      <c r="H10" s="9"/>
      <c r="I10" s="9"/>
      <c r="J10" s="1"/>
      <c r="K10" s="1"/>
      <c r="L10" s="3" t="s">
        <v>28</v>
      </c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26.25">
      <c r="A11" s="3"/>
      <c r="B11" s="13">
        <v>2.0</v>
      </c>
      <c r="C11" s="13" t="s">
        <v>29</v>
      </c>
      <c r="D11" s="13" t="s">
        <v>30</v>
      </c>
      <c r="E11" s="13" t="s">
        <v>31</v>
      </c>
      <c r="F11" s="21"/>
      <c r="G11" s="21"/>
      <c r="H11" s="21"/>
      <c r="I11" s="21"/>
      <c r="J11" s="21"/>
      <c r="K11" s="22"/>
      <c r="L11" s="3" t="s">
        <v>32</v>
      </c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35"/>
      <c r="B12" s="25">
        <v>43102.0</v>
      </c>
      <c r="C12" s="28"/>
      <c r="D12" s="26" t="s">
        <v>33</v>
      </c>
      <c r="E12" s="26"/>
      <c r="F12" s="26">
        <v>0.0</v>
      </c>
      <c r="G12" s="26">
        <f t="shared" ref="G12:G13" si="3">F12/$S$4
</f>
        <v>0</v>
      </c>
      <c r="H12" s="28"/>
      <c r="I12" s="26"/>
      <c r="J12" s="26"/>
      <c r="K12" s="10"/>
      <c r="L12" s="2"/>
      <c r="M12" s="9"/>
      <c r="N12" s="1"/>
      <c r="O12" s="1"/>
      <c r="P12" s="36"/>
      <c r="Q12" s="1"/>
      <c r="R12" s="1"/>
      <c r="S12" s="1"/>
      <c r="T12" s="37"/>
      <c r="U12" s="36"/>
      <c r="V12" s="36"/>
      <c r="W12" s="36"/>
      <c r="X12" s="36"/>
      <c r="Y12" s="1"/>
      <c r="Z12" s="1"/>
      <c r="AA12" s="1"/>
      <c r="AB12" s="1"/>
      <c r="AC12" s="1"/>
      <c r="AD12" s="1"/>
    </row>
    <row r="13">
      <c r="A13" s="35"/>
      <c r="B13" s="25">
        <v>43133.0</v>
      </c>
      <c r="C13" s="28"/>
      <c r="D13" s="26" t="s">
        <v>34</v>
      </c>
      <c r="E13" s="26"/>
      <c r="F13" s="26">
        <v>30.0</v>
      </c>
      <c r="G13" s="26">
        <f t="shared" si="3"/>
        <v>139.3548387</v>
      </c>
      <c r="H13" s="28"/>
      <c r="I13" s="28"/>
      <c r="J13" s="28"/>
      <c r="K13" s="20"/>
      <c r="L13" s="2"/>
      <c r="M13" s="1"/>
      <c r="N13" s="1"/>
      <c r="O13" s="3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35"/>
      <c r="B14" s="25"/>
      <c r="C14" s="28"/>
      <c r="D14" s="26" t="s">
        <v>35</v>
      </c>
      <c r="E14" s="26"/>
      <c r="F14" s="26">
        <v>25.0</v>
      </c>
      <c r="G14" s="26"/>
      <c r="H14" s="28"/>
      <c r="I14" s="28"/>
      <c r="J14" s="28"/>
      <c r="K14" s="20"/>
      <c r="L14" s="2"/>
      <c r="M14" s="1"/>
      <c r="N14" s="1"/>
      <c r="O14" s="3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35"/>
      <c r="B15" s="25">
        <v>43161.0</v>
      </c>
      <c r="C15" s="26"/>
      <c r="D15" s="26" t="s">
        <v>36</v>
      </c>
      <c r="E15" s="26"/>
      <c r="F15" s="26">
        <v>5.0</v>
      </c>
      <c r="G15" s="26">
        <f>F15/$S$4
</f>
        <v>23.22580645</v>
      </c>
      <c r="H15" s="28"/>
      <c r="I15" s="26">
        <v>2.0</v>
      </c>
      <c r="J15" s="26" t="s">
        <v>37</v>
      </c>
      <c r="K15" s="20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35"/>
      <c r="B16" s="35"/>
      <c r="C16" s="9"/>
      <c r="D16" s="9"/>
      <c r="E16" s="9"/>
      <c r="F16" s="39"/>
      <c r="G16" s="40"/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9"/>
      <c r="B17" s="13">
        <v>3.0</v>
      </c>
      <c r="C17" s="13" t="s">
        <v>38</v>
      </c>
      <c r="D17" s="13" t="s">
        <v>39</v>
      </c>
      <c r="E17" s="13" t="s">
        <v>40</v>
      </c>
      <c r="F17" s="21"/>
      <c r="G17" s="21"/>
      <c r="H17" s="21"/>
      <c r="I17" s="21"/>
      <c r="J17" s="21"/>
      <c r="K17" s="20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9"/>
      <c r="B18" s="25">
        <v>43103.0</v>
      </c>
      <c r="C18" s="26"/>
      <c r="D18" s="26" t="s">
        <v>41</v>
      </c>
      <c r="E18" s="26" t="s">
        <v>42</v>
      </c>
      <c r="F18" s="26">
        <v>5.0</v>
      </c>
      <c r="G18" s="26">
        <f t="shared" ref="G18:G19" si="4">F18/$S$4
</f>
        <v>23.22580645</v>
      </c>
      <c r="H18" s="28"/>
      <c r="I18" s="28"/>
      <c r="J18" s="28"/>
      <c r="K18" s="18">
        <v>100.0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9"/>
      <c r="B19" s="25">
        <v>43134.0</v>
      </c>
      <c r="C19" s="26" t="s">
        <v>43</v>
      </c>
      <c r="D19" s="26" t="s">
        <v>44</v>
      </c>
      <c r="E19" s="26" t="s">
        <v>45</v>
      </c>
      <c r="F19" s="26">
        <v>15.0</v>
      </c>
      <c r="G19" s="26">
        <f t="shared" si="4"/>
        <v>69.67741935</v>
      </c>
      <c r="H19" s="28"/>
      <c r="I19" s="26">
        <v>2.0</v>
      </c>
      <c r="J19" s="28"/>
      <c r="K19" s="18">
        <v>80.0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9"/>
      <c r="B20" s="41"/>
      <c r="C20" s="42"/>
      <c r="D20" s="42" t="s">
        <v>46</v>
      </c>
      <c r="E20" s="42"/>
      <c r="F20" s="42">
        <v>10.0</v>
      </c>
      <c r="G20" s="42"/>
      <c r="H20" s="43"/>
      <c r="I20" s="42"/>
      <c r="J20" s="43"/>
      <c r="K20" s="44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9"/>
      <c r="B21" s="41"/>
      <c r="C21" s="42"/>
      <c r="D21" s="42" t="s">
        <v>47</v>
      </c>
      <c r="E21" s="42"/>
      <c r="F21" s="42">
        <v>20.0</v>
      </c>
      <c r="G21" s="42"/>
      <c r="H21" s="43"/>
      <c r="I21" s="42"/>
      <c r="J21" s="43"/>
      <c r="K21" s="44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9"/>
      <c r="B22" s="41"/>
      <c r="C22" s="42"/>
      <c r="D22" s="42" t="s">
        <v>48</v>
      </c>
      <c r="E22" s="42"/>
      <c r="F22" s="42">
        <v>20.0</v>
      </c>
      <c r="G22" s="42"/>
      <c r="H22" s="43"/>
      <c r="I22" s="42"/>
      <c r="J22" s="43"/>
      <c r="K22" s="44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9"/>
      <c r="B23" s="9"/>
      <c r="C23" s="1"/>
      <c r="D23" s="9"/>
      <c r="E23" s="1"/>
      <c r="F23" s="9"/>
      <c r="G23" s="9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7.5" customHeight="1">
      <c r="A24" s="1"/>
      <c r="B24" s="1"/>
      <c r="C24" s="1"/>
      <c r="D24" s="1"/>
      <c r="E24" s="1"/>
      <c r="F24" s="45"/>
      <c r="G24" s="9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26.25">
      <c r="A25" s="3"/>
      <c r="B25" s="13">
        <v>5.0</v>
      </c>
      <c r="C25" s="13" t="s">
        <v>49</v>
      </c>
      <c r="D25" s="13" t="s">
        <v>50</v>
      </c>
      <c r="E25" s="13" t="s">
        <v>51</v>
      </c>
      <c r="F25" s="21"/>
      <c r="G25" s="21"/>
      <c r="H25" s="21"/>
      <c r="I25" s="21"/>
      <c r="J25" s="21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3"/>
      <c r="B26" s="25">
        <v>43105.0</v>
      </c>
      <c r="C26" s="26"/>
      <c r="D26" s="26" t="s">
        <v>52</v>
      </c>
      <c r="E26" s="26" t="s">
        <v>53</v>
      </c>
      <c r="F26" s="26">
        <v>10.0</v>
      </c>
      <c r="G26" s="26">
        <f t="shared" ref="G26:G29" si="5">F26/$S$4
</f>
        <v>46.4516129</v>
      </c>
      <c r="H26" s="28"/>
      <c r="I26" s="28"/>
      <c r="J26" s="28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3"/>
      <c r="B27" s="25">
        <v>43136.0</v>
      </c>
      <c r="C27" s="26"/>
      <c r="D27" s="26" t="s">
        <v>54</v>
      </c>
      <c r="E27" s="26" t="s">
        <v>45</v>
      </c>
      <c r="F27" s="26" t="s">
        <v>55</v>
      </c>
      <c r="G27" s="26" t="str">
        <f t="shared" si="5"/>
        <v>#VALUE!</v>
      </c>
      <c r="H27" s="28"/>
      <c r="I27" s="26">
        <v>2.0</v>
      </c>
      <c r="J27" s="28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3"/>
      <c r="B28" s="25">
        <v>43164.0</v>
      </c>
      <c r="C28" s="26"/>
      <c r="D28" s="26" t="s">
        <v>56</v>
      </c>
      <c r="E28" s="26" t="s">
        <v>57</v>
      </c>
      <c r="F28" s="26" t="s">
        <v>58</v>
      </c>
      <c r="G28" s="26" t="str">
        <f t="shared" si="5"/>
        <v>#VALUE!</v>
      </c>
      <c r="H28" s="28"/>
      <c r="I28" s="28"/>
      <c r="J28" s="28"/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26.25">
      <c r="A29" s="3"/>
      <c r="B29" s="25">
        <v>43195.0</v>
      </c>
      <c r="C29" s="26"/>
      <c r="D29" s="26" t="s">
        <v>59</v>
      </c>
      <c r="E29" s="26" t="s">
        <v>45</v>
      </c>
      <c r="F29" s="26">
        <v>10.0</v>
      </c>
      <c r="G29" s="26">
        <f t="shared" si="5"/>
        <v>46.4516129</v>
      </c>
      <c r="H29" s="28"/>
      <c r="I29" s="26">
        <v>2.0</v>
      </c>
      <c r="J29" s="28"/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1"/>
      <c r="B30" s="1"/>
      <c r="C30" s="1"/>
      <c r="D30" s="1"/>
      <c r="E30" s="1"/>
      <c r="F30" s="9"/>
      <c r="G30" s="9"/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3"/>
      <c r="B31" s="13">
        <v>6.0</v>
      </c>
      <c r="C31" s="13" t="s">
        <v>29</v>
      </c>
      <c r="D31" s="13" t="s">
        <v>60</v>
      </c>
      <c r="E31" s="13" t="s">
        <v>61</v>
      </c>
      <c r="F31" s="21"/>
      <c r="G31" s="21"/>
      <c r="H31" s="21"/>
      <c r="I31" s="21"/>
      <c r="J31" s="21"/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9"/>
      <c r="B32" s="25">
        <v>43106.0</v>
      </c>
      <c r="C32" s="46"/>
      <c r="D32" s="6"/>
      <c r="E32" s="7"/>
      <c r="F32" s="26"/>
      <c r="G32" s="26">
        <f t="shared" ref="G32:G34" si="6">F32/$S$4
</f>
        <v>0</v>
      </c>
      <c r="H32" s="28"/>
      <c r="I32" s="28"/>
      <c r="J32" s="28"/>
      <c r="K32" s="20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9"/>
      <c r="B33" s="25">
        <v>43137.0</v>
      </c>
      <c r="C33" s="46" t="s">
        <v>62</v>
      </c>
      <c r="D33" s="6"/>
      <c r="E33" s="7"/>
      <c r="F33" s="26">
        <v>5.0</v>
      </c>
      <c r="G33" s="26">
        <f t="shared" si="6"/>
        <v>23.22580645</v>
      </c>
      <c r="H33" s="28"/>
      <c r="I33" s="28"/>
      <c r="J33" s="28"/>
      <c r="K33" s="20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6.25">
      <c r="A34" s="9"/>
      <c r="B34" s="25">
        <v>43165.0</v>
      </c>
      <c r="C34" s="47" t="s">
        <v>63</v>
      </c>
      <c r="D34" s="6"/>
      <c r="E34" s="7"/>
      <c r="F34" s="26">
        <v>15.0</v>
      </c>
      <c r="G34" s="26">
        <f t="shared" si="6"/>
        <v>69.67741935</v>
      </c>
      <c r="H34" s="28"/>
      <c r="I34" s="28"/>
      <c r="J34" s="28"/>
      <c r="K34" s="20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9"/>
      <c r="B35" s="25">
        <v>43196.0</v>
      </c>
      <c r="C35" s="47" t="s">
        <v>64</v>
      </c>
      <c r="D35" s="6"/>
      <c r="E35" s="7"/>
      <c r="F35" s="26">
        <v>15.0</v>
      </c>
      <c r="G35" s="26"/>
      <c r="H35" s="28"/>
      <c r="I35" s="28"/>
      <c r="J35" s="28"/>
      <c r="K35" s="20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38"/>
      <c r="D36" s="38"/>
      <c r="E36" s="1"/>
      <c r="F36" s="48"/>
      <c r="G36" s="48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 t="str">
        <f>ROUNDUP(SUM(#REF!))</f>
        <v>#REF!</v>
      </c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9" t="s">
        <v>18</v>
      </c>
      <c r="F38" s="1"/>
      <c r="G38" s="1" t="str">
        <f>ROUNDUP(SUM(G36,G30,G24,G23,G16,G10,G37))</f>
        <v>#REF!</v>
      </c>
      <c r="H38" s="9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2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2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2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2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2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2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2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2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2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2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2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2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2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2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2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2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2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2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</sheetData>
  <mergeCells count="14">
    <mergeCell ref="H2:H3"/>
    <mergeCell ref="G2:G3"/>
    <mergeCell ref="O2:R2"/>
    <mergeCell ref="O7:Q7"/>
    <mergeCell ref="C34:E34"/>
    <mergeCell ref="C35:E35"/>
    <mergeCell ref="C33:E33"/>
    <mergeCell ref="F2:F3"/>
    <mergeCell ref="C2:E2"/>
    <mergeCell ref="B2:B3"/>
    <mergeCell ref="J2:J3"/>
    <mergeCell ref="K2:K3"/>
    <mergeCell ref="I2:I3"/>
    <mergeCell ref="C32:E32"/>
  </mergeCells>
  <conditionalFormatting sqref="A38:AD38">
    <cfRule type="notContainsBlanks" dxfId="0" priority="1">
      <formula>LEN(TRIM(A38))&gt;0</formula>
    </cfRule>
  </conditionalFormatting>
  <conditionalFormatting sqref="F24:G24">
    <cfRule type="notContainsBlanks" dxfId="0" priority="2">
      <formula>LEN(TRIM(F24))&gt;0</formula>
    </cfRule>
  </conditionalFormatting>
  <conditionalFormatting sqref="F24:G24">
    <cfRule type="notContainsBlanks" dxfId="0" priority="3">
      <formula>LEN(TRIM(F24))&gt;0</formula>
    </cfRule>
  </conditionalFormatting>
  <conditionalFormatting sqref="F24:G24">
    <cfRule type="notContainsBlanks" dxfId="0" priority="4">
      <formula>LEN(TRIM(F24))&gt;0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.43"/>
    <col customWidth="1" min="2" max="2" width="12.29"/>
    <col customWidth="1" min="3" max="3" width="18.0"/>
    <col customWidth="1" min="4" max="4" width="45.57"/>
    <col customWidth="1" min="5" max="5" width="36.0"/>
    <col customWidth="1" min="6" max="7" width="18.86"/>
    <col customWidth="1" min="8" max="8" width="9.14"/>
    <col customWidth="1" min="9" max="9" width="10.0"/>
    <col customWidth="1" min="10" max="10" width="12.0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3"/>
      <c r="B2" s="4" t="s">
        <v>0</v>
      </c>
      <c r="C2" s="5" t="s">
        <v>1</v>
      </c>
      <c r="D2" s="6"/>
      <c r="E2" s="7"/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8" t="s">
        <v>7</v>
      </c>
      <c r="L2" s="3"/>
      <c r="M2" s="9"/>
      <c r="N2" s="10" t="s">
        <v>8</v>
      </c>
      <c r="O2" s="11" t="s">
        <v>9</v>
      </c>
      <c r="P2" s="6"/>
      <c r="Q2" s="6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"/>
      <c r="B3" s="12"/>
      <c r="C3" s="13" t="s">
        <v>10</v>
      </c>
      <c r="D3" s="13" t="s">
        <v>11</v>
      </c>
      <c r="E3" s="13" t="s">
        <v>12</v>
      </c>
      <c r="F3" s="12"/>
      <c r="G3" s="12"/>
      <c r="H3" s="12"/>
      <c r="I3" s="12"/>
      <c r="J3" s="12"/>
      <c r="K3" s="12"/>
      <c r="L3" s="3" t="s">
        <v>13</v>
      </c>
      <c r="M3" s="9"/>
      <c r="N3" s="14" t="s">
        <v>14</v>
      </c>
      <c r="O3" s="15">
        <v>43101.0</v>
      </c>
      <c r="P3" s="16" t="s">
        <v>15</v>
      </c>
      <c r="Q3" s="17" t="s">
        <v>65</v>
      </c>
      <c r="R3" s="17" t="s">
        <v>17</v>
      </c>
      <c r="S3" s="10" t="s">
        <v>18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1"/>
      <c r="L4" s="3" t="s">
        <v>19</v>
      </c>
      <c r="M4" s="9"/>
      <c r="N4" s="10" t="s">
        <v>20</v>
      </c>
      <c r="O4" s="18">
        <f t="shared" ref="O4:R4" si="1">O5/O6
</f>
        <v>0.1666666667</v>
      </c>
      <c r="P4" s="18">
        <f t="shared" si="1"/>
        <v>0.25</v>
      </c>
      <c r="Q4" s="19">
        <f t="shared" si="1"/>
        <v>0.25</v>
      </c>
      <c r="R4" s="19">
        <f t="shared" si="1"/>
        <v>0.2222222222</v>
      </c>
      <c r="S4" s="20">
        <f>AVERAGE(O4:R4)</f>
        <v>0.2222222222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13"/>
      <c r="C5" s="13"/>
      <c r="D5" s="13"/>
      <c r="E5" s="13"/>
      <c r="F5" s="13"/>
      <c r="G5" s="13"/>
      <c r="H5" s="13"/>
      <c r="I5" s="13"/>
      <c r="J5" s="21"/>
      <c r="K5" s="22"/>
      <c r="L5" s="3" t="s">
        <v>21</v>
      </c>
      <c r="M5" s="3"/>
      <c r="N5" s="10" t="s">
        <v>22</v>
      </c>
      <c r="O5" s="18">
        <v>10.0</v>
      </c>
      <c r="P5" s="18">
        <v>20.0</v>
      </c>
      <c r="Q5" s="23">
        <v>30.0</v>
      </c>
      <c r="R5" s="24">
        <v>40.0</v>
      </c>
      <c r="S5" s="20">
        <f t="shared" ref="S5:S6" si="2">SUM(O5:R5)</f>
        <v>100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3"/>
      <c r="B6" s="25"/>
      <c r="C6" s="26"/>
      <c r="D6" s="27"/>
      <c r="E6" s="26"/>
      <c r="F6" s="26"/>
      <c r="G6" s="26"/>
      <c r="H6" s="26"/>
      <c r="I6" s="26"/>
      <c r="J6" s="28"/>
      <c r="K6" s="10"/>
      <c r="L6" s="3"/>
      <c r="M6" s="3"/>
      <c r="N6" s="8" t="s">
        <v>23</v>
      </c>
      <c r="O6" s="29">
        <v>60.0</v>
      </c>
      <c r="P6" s="29">
        <v>80.0</v>
      </c>
      <c r="Q6" s="29">
        <v>120.0</v>
      </c>
      <c r="R6" s="29">
        <v>180.0</v>
      </c>
      <c r="S6" s="30">
        <f t="shared" si="2"/>
        <v>440</v>
      </c>
      <c r="T6" s="3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3"/>
      <c r="B7" s="25">
        <v>43132.0</v>
      </c>
      <c r="C7" s="26"/>
      <c r="D7" s="31" t="s">
        <v>24</v>
      </c>
      <c r="E7" s="26"/>
      <c r="F7" s="26"/>
      <c r="G7" s="26">
        <f>F7/$S$4
</f>
        <v>0</v>
      </c>
      <c r="H7" s="26">
        <v>1.0</v>
      </c>
      <c r="I7" s="26">
        <v>3.0</v>
      </c>
      <c r="J7" s="28"/>
      <c r="K7" s="10">
        <v>-5.0</v>
      </c>
      <c r="L7" s="3" t="s">
        <v>25</v>
      </c>
      <c r="M7" s="3"/>
      <c r="N7" s="32"/>
      <c r="O7" s="33"/>
      <c r="P7" s="34"/>
      <c r="Q7" s="34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3"/>
      <c r="B8" s="25">
        <v>43160.0</v>
      </c>
      <c r="C8" s="26"/>
      <c r="D8" s="31" t="s">
        <v>26</v>
      </c>
      <c r="E8" s="26"/>
      <c r="F8" s="26">
        <v>20.0</v>
      </c>
      <c r="G8" s="26"/>
      <c r="H8" s="26"/>
      <c r="I8" s="26"/>
      <c r="J8" s="28"/>
      <c r="K8" s="10"/>
      <c r="L8" s="3"/>
      <c r="M8" s="3"/>
      <c r="N8" s="3"/>
      <c r="O8" s="2"/>
      <c r="P8" s="2"/>
      <c r="Q8" s="2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3"/>
      <c r="B9" s="25">
        <v>43191.0</v>
      </c>
      <c r="C9" s="26"/>
      <c r="D9" s="31" t="s">
        <v>27</v>
      </c>
      <c r="E9" s="26"/>
      <c r="F9" s="26">
        <v>10.0</v>
      </c>
      <c r="G9" s="26"/>
      <c r="H9" s="26"/>
      <c r="I9" s="26"/>
      <c r="J9" s="28"/>
      <c r="K9" s="10"/>
      <c r="L9" s="3"/>
      <c r="M9" s="3"/>
      <c r="N9" s="3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9"/>
      <c r="B10" s="9"/>
      <c r="C10" s="9"/>
      <c r="D10" s="9"/>
      <c r="E10" s="9"/>
      <c r="F10" s="9"/>
      <c r="G10" s="9"/>
      <c r="H10" s="9"/>
      <c r="I10" s="9"/>
      <c r="J10" s="1"/>
      <c r="K10" s="1"/>
      <c r="L10" s="3" t="s">
        <v>28</v>
      </c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26.25">
      <c r="A11" s="3"/>
      <c r="B11" s="13">
        <v>2.0</v>
      </c>
      <c r="C11" s="13" t="s">
        <v>29</v>
      </c>
      <c r="D11" s="13" t="s">
        <v>30</v>
      </c>
      <c r="E11" s="13" t="s">
        <v>31</v>
      </c>
      <c r="F11" s="21"/>
      <c r="G11" s="21"/>
      <c r="H11" s="21"/>
      <c r="I11" s="21"/>
      <c r="J11" s="21"/>
      <c r="K11" s="22"/>
      <c r="L11" s="3" t="s">
        <v>32</v>
      </c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35"/>
      <c r="B12" s="25">
        <v>43102.0</v>
      </c>
      <c r="C12" s="28"/>
      <c r="D12" s="26" t="s">
        <v>33</v>
      </c>
      <c r="E12" s="26"/>
      <c r="F12" s="26" t="s">
        <v>58</v>
      </c>
      <c r="G12" s="26" t="str">
        <f t="shared" ref="G12:G13" si="3">F12/$S$4
</f>
        <v>#VALUE!</v>
      </c>
      <c r="H12" s="28"/>
      <c r="I12" s="26"/>
      <c r="J12" s="26"/>
      <c r="K12" s="10">
        <v>100.0</v>
      </c>
      <c r="L12" s="2"/>
      <c r="M12" s="9"/>
      <c r="N12" s="1"/>
      <c r="O12" s="1"/>
      <c r="P12" s="36"/>
      <c r="Q12" s="1"/>
      <c r="R12" s="1"/>
      <c r="S12" s="1"/>
      <c r="T12" s="37"/>
      <c r="U12" s="36"/>
      <c r="V12" s="36"/>
      <c r="W12" s="36"/>
      <c r="X12" s="36"/>
      <c r="Y12" s="1"/>
      <c r="Z12" s="1"/>
      <c r="AA12" s="1"/>
      <c r="AB12" s="1"/>
      <c r="AC12" s="1"/>
      <c r="AD12" s="1"/>
    </row>
    <row r="13">
      <c r="A13" s="35"/>
      <c r="B13" s="25">
        <v>43133.0</v>
      </c>
      <c r="C13" s="28"/>
      <c r="D13" s="26" t="s">
        <v>34</v>
      </c>
      <c r="E13" s="26"/>
      <c r="F13" s="26">
        <v>30.0</v>
      </c>
      <c r="G13" s="26">
        <f t="shared" si="3"/>
        <v>135</v>
      </c>
      <c r="H13" s="28"/>
      <c r="I13" s="28"/>
      <c r="J13" s="28"/>
      <c r="K13" s="20"/>
      <c r="L13" s="2"/>
      <c r="M13" s="1"/>
      <c r="N13" s="1"/>
      <c r="O13" s="3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35"/>
      <c r="B14" s="25"/>
      <c r="C14" s="28"/>
      <c r="D14" s="26" t="s">
        <v>35</v>
      </c>
      <c r="E14" s="26"/>
      <c r="F14" s="26">
        <v>25.0</v>
      </c>
      <c r="G14" s="26"/>
      <c r="H14" s="28"/>
      <c r="I14" s="28"/>
      <c r="J14" s="28"/>
      <c r="K14" s="20"/>
      <c r="L14" s="2"/>
      <c r="M14" s="1"/>
      <c r="N14" s="1"/>
      <c r="O14" s="3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35"/>
      <c r="B15" s="25">
        <v>43161.0</v>
      </c>
      <c r="C15" s="26"/>
      <c r="D15" s="26" t="s">
        <v>36</v>
      </c>
      <c r="E15" s="26"/>
      <c r="F15" s="26">
        <v>5.0</v>
      </c>
      <c r="G15" s="26">
        <f>F15/$S$4
</f>
        <v>22.5</v>
      </c>
      <c r="H15" s="28"/>
      <c r="I15" s="26">
        <v>2.0</v>
      </c>
      <c r="J15" s="26" t="s">
        <v>37</v>
      </c>
      <c r="K15" s="20"/>
      <c r="L15" s="2"/>
      <c r="M15" s="1"/>
      <c r="N15" s="9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35"/>
      <c r="B16" s="35"/>
      <c r="C16" s="9"/>
      <c r="D16" s="9"/>
      <c r="E16" s="9"/>
      <c r="F16" s="39"/>
      <c r="G16" s="40"/>
      <c r="H16" s="1"/>
      <c r="I16" s="1"/>
      <c r="J16" s="1"/>
      <c r="K16" s="1"/>
      <c r="L16" s="2"/>
      <c r="M16" s="1"/>
      <c r="N16" s="1"/>
      <c r="O16" s="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9"/>
      <c r="B17" s="13">
        <v>3.0</v>
      </c>
      <c r="C17" s="13" t="s">
        <v>38</v>
      </c>
      <c r="D17" s="13" t="s">
        <v>39</v>
      </c>
      <c r="E17" s="13" t="s">
        <v>40</v>
      </c>
      <c r="F17" s="21"/>
      <c r="G17" s="21"/>
      <c r="H17" s="21"/>
      <c r="I17" s="21"/>
      <c r="J17" s="21"/>
      <c r="K17" s="20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9"/>
      <c r="B18" s="25">
        <v>43103.0</v>
      </c>
      <c r="C18" s="26"/>
      <c r="D18" s="26" t="s">
        <v>41</v>
      </c>
      <c r="E18" s="26" t="s">
        <v>42</v>
      </c>
      <c r="F18" s="26">
        <v>5.0</v>
      </c>
      <c r="G18" s="26">
        <f t="shared" ref="G18:G19" si="4">F18/$S$4
</f>
        <v>22.5</v>
      </c>
      <c r="H18" s="28"/>
      <c r="I18" s="28"/>
      <c r="J18" s="28"/>
      <c r="K18" s="18">
        <v>100.0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9"/>
      <c r="B19" s="25">
        <v>43134.0</v>
      </c>
      <c r="C19" s="26" t="s">
        <v>43</v>
      </c>
      <c r="D19" s="26" t="s">
        <v>44</v>
      </c>
      <c r="E19" s="26" t="s">
        <v>45</v>
      </c>
      <c r="F19" s="26">
        <v>15.0</v>
      </c>
      <c r="G19" s="26">
        <f t="shared" si="4"/>
        <v>67.5</v>
      </c>
      <c r="H19" s="28"/>
      <c r="I19" s="26">
        <v>2.0</v>
      </c>
      <c r="J19" s="28"/>
      <c r="K19" s="18">
        <v>80.0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9"/>
      <c r="B20" s="41"/>
      <c r="C20" s="42"/>
      <c r="D20" s="42" t="s">
        <v>46</v>
      </c>
      <c r="E20" s="42"/>
      <c r="F20" s="42">
        <v>10.0</v>
      </c>
      <c r="G20" s="42"/>
      <c r="H20" s="43"/>
      <c r="I20" s="42"/>
      <c r="J20" s="43"/>
      <c r="K20" s="49">
        <v>100.0</v>
      </c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9"/>
      <c r="B21" s="41"/>
      <c r="C21" s="42"/>
      <c r="D21" s="42" t="s">
        <v>47</v>
      </c>
      <c r="E21" s="42"/>
      <c r="F21" s="42">
        <v>20.0</v>
      </c>
      <c r="G21" s="42"/>
      <c r="H21" s="43"/>
      <c r="I21" s="42"/>
      <c r="J21" s="43"/>
      <c r="K21" s="49">
        <v>80.0</v>
      </c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9"/>
      <c r="B22" s="41"/>
      <c r="C22" s="42"/>
      <c r="D22" s="42" t="s">
        <v>48</v>
      </c>
      <c r="E22" s="42"/>
      <c r="F22" s="42">
        <v>20.0</v>
      </c>
      <c r="G22" s="42"/>
      <c r="H22" s="43"/>
      <c r="I22" s="42"/>
      <c r="J22" s="43"/>
      <c r="K22" s="44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9"/>
      <c r="B23" s="9"/>
      <c r="C23" s="1"/>
      <c r="D23" s="9"/>
      <c r="E23" s="1"/>
      <c r="F23" s="9"/>
      <c r="G23" s="9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7.5" customHeight="1">
      <c r="A24" s="1"/>
      <c r="B24" s="1"/>
      <c r="C24" s="1"/>
      <c r="D24" s="1"/>
      <c r="E24" s="1"/>
      <c r="F24" s="45"/>
      <c r="G24" s="9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26.25">
      <c r="A25" s="3"/>
      <c r="B25" s="13">
        <v>5.0</v>
      </c>
      <c r="C25" s="13" t="s">
        <v>49</v>
      </c>
      <c r="D25" s="13" t="s">
        <v>50</v>
      </c>
      <c r="E25" s="13" t="s">
        <v>51</v>
      </c>
      <c r="F25" s="21"/>
      <c r="G25" s="21"/>
      <c r="H25" s="21"/>
      <c r="I25" s="21"/>
      <c r="J25" s="21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3"/>
      <c r="B26" s="25">
        <v>43105.0</v>
      </c>
      <c r="C26" s="26"/>
      <c r="D26" s="26" t="s">
        <v>52</v>
      </c>
      <c r="E26" s="26" t="s">
        <v>53</v>
      </c>
      <c r="F26" s="26">
        <v>10.0</v>
      </c>
      <c r="G26" s="26">
        <f t="shared" ref="G26:G29" si="5">F26/$S$4
</f>
        <v>45</v>
      </c>
      <c r="H26" s="28"/>
      <c r="I26" s="28"/>
      <c r="J26" s="28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3"/>
      <c r="B27" s="25">
        <v>43136.0</v>
      </c>
      <c r="C27" s="26"/>
      <c r="D27" s="26" t="s">
        <v>54</v>
      </c>
      <c r="E27" s="26" t="s">
        <v>45</v>
      </c>
      <c r="F27" s="26" t="s">
        <v>55</v>
      </c>
      <c r="G27" s="26" t="str">
        <f t="shared" si="5"/>
        <v>#VALUE!</v>
      </c>
      <c r="H27" s="28"/>
      <c r="I27" s="26">
        <v>2.0</v>
      </c>
      <c r="J27" s="28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3"/>
      <c r="B28" s="25">
        <v>43164.0</v>
      </c>
      <c r="C28" s="26"/>
      <c r="D28" s="26" t="s">
        <v>56</v>
      </c>
      <c r="E28" s="26" t="s">
        <v>57</v>
      </c>
      <c r="F28" s="26" t="s">
        <v>58</v>
      </c>
      <c r="G28" s="26" t="str">
        <f t="shared" si="5"/>
        <v>#VALUE!</v>
      </c>
      <c r="H28" s="28"/>
      <c r="I28" s="28"/>
      <c r="J28" s="28"/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26.25">
      <c r="A29" s="3"/>
      <c r="B29" s="25">
        <v>43195.0</v>
      </c>
      <c r="C29" s="26"/>
      <c r="D29" s="26" t="s">
        <v>59</v>
      </c>
      <c r="E29" s="26" t="s">
        <v>45</v>
      </c>
      <c r="F29" s="26">
        <v>10.0</v>
      </c>
      <c r="G29" s="26">
        <f t="shared" si="5"/>
        <v>45</v>
      </c>
      <c r="H29" s="28"/>
      <c r="I29" s="26">
        <v>2.0</v>
      </c>
      <c r="J29" s="28"/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1"/>
      <c r="B30" s="1"/>
      <c r="C30" s="1"/>
      <c r="D30" s="1"/>
      <c r="E30" s="1"/>
      <c r="F30" s="9"/>
      <c r="G30" s="9"/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3"/>
      <c r="B31" s="13">
        <v>6.0</v>
      </c>
      <c r="C31" s="13" t="s">
        <v>29</v>
      </c>
      <c r="D31" s="13" t="s">
        <v>60</v>
      </c>
      <c r="E31" s="13" t="s">
        <v>61</v>
      </c>
      <c r="F31" s="21"/>
      <c r="G31" s="21"/>
      <c r="H31" s="21"/>
      <c r="I31" s="21"/>
      <c r="J31" s="21"/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9"/>
      <c r="B32" s="25">
        <v>43106.0</v>
      </c>
      <c r="C32" s="46"/>
      <c r="D32" s="6"/>
      <c r="E32" s="7"/>
      <c r="F32" s="26"/>
      <c r="G32" s="26">
        <f t="shared" ref="G32:G34" si="6">F32/$S$4
</f>
        <v>0</v>
      </c>
      <c r="H32" s="28"/>
      <c r="I32" s="28"/>
      <c r="J32" s="28"/>
      <c r="K32" s="20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9"/>
      <c r="B33" s="25">
        <v>43137.0</v>
      </c>
      <c r="C33" s="46" t="s">
        <v>62</v>
      </c>
      <c r="D33" s="6"/>
      <c r="E33" s="7"/>
      <c r="F33" s="26">
        <v>5.0</v>
      </c>
      <c r="G33" s="26">
        <f t="shared" si="6"/>
        <v>22.5</v>
      </c>
      <c r="H33" s="28"/>
      <c r="I33" s="28"/>
      <c r="J33" s="28"/>
      <c r="K33" s="20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6.25">
      <c r="A34" s="9"/>
      <c r="B34" s="25">
        <v>43165.0</v>
      </c>
      <c r="C34" s="47" t="s">
        <v>63</v>
      </c>
      <c r="D34" s="6"/>
      <c r="E34" s="7"/>
      <c r="F34" s="26">
        <v>15.0</v>
      </c>
      <c r="G34" s="26">
        <f t="shared" si="6"/>
        <v>67.5</v>
      </c>
      <c r="H34" s="28"/>
      <c r="I34" s="28"/>
      <c r="J34" s="28"/>
      <c r="K34" s="20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9"/>
      <c r="B35" s="25">
        <v>43196.0</v>
      </c>
      <c r="C35" s="47" t="s">
        <v>64</v>
      </c>
      <c r="D35" s="6"/>
      <c r="E35" s="7"/>
      <c r="F35" s="26">
        <v>15.0</v>
      </c>
      <c r="G35" s="26"/>
      <c r="H35" s="28"/>
      <c r="I35" s="28"/>
      <c r="J35" s="28"/>
      <c r="K35" s="20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38"/>
      <c r="D36" s="38"/>
      <c r="E36" s="1"/>
      <c r="F36" s="48"/>
      <c r="G36" s="48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 t="str">
        <f>ROUNDUP(SUM(#REF!))</f>
        <v>#REF!</v>
      </c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9" t="s">
        <v>18</v>
      </c>
      <c r="F38" s="1"/>
      <c r="G38" s="1" t="str">
        <f>ROUNDUP(SUM(G36,G30,G24,G23,G16,G10,G37))</f>
        <v>#REF!</v>
      </c>
      <c r="H38" s="9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2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2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2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2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2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2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2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2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2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2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2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2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2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2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2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2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2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2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</sheetData>
  <mergeCells count="14">
    <mergeCell ref="H2:H3"/>
    <mergeCell ref="G2:G3"/>
    <mergeCell ref="O2:R2"/>
    <mergeCell ref="O7:Q7"/>
    <mergeCell ref="I2:I3"/>
    <mergeCell ref="C34:E34"/>
    <mergeCell ref="C35:E35"/>
    <mergeCell ref="F2:F3"/>
    <mergeCell ref="C2:E2"/>
    <mergeCell ref="B2:B3"/>
    <mergeCell ref="J2:J3"/>
    <mergeCell ref="K2:K3"/>
    <mergeCell ref="C33:E33"/>
    <mergeCell ref="C32:E32"/>
  </mergeCells>
  <conditionalFormatting sqref="A38:AD38">
    <cfRule type="notContainsBlanks" dxfId="0" priority="1">
      <formula>LEN(TRIM(A38))&gt;0</formula>
    </cfRule>
  </conditionalFormatting>
  <conditionalFormatting sqref="F24:G24">
    <cfRule type="notContainsBlanks" dxfId="0" priority="2">
      <formula>LEN(TRIM(F24))&gt;0</formula>
    </cfRule>
  </conditionalFormatting>
  <conditionalFormatting sqref="F24:G24">
    <cfRule type="notContainsBlanks" dxfId="0" priority="3">
      <formula>LEN(TRIM(F24))&gt;0</formula>
    </cfRule>
  </conditionalFormatting>
  <conditionalFormatting sqref="F24:G24">
    <cfRule type="notContainsBlanks" dxfId="0" priority="4">
      <formula>LEN(TRIM(F24))&gt;0</formula>
    </cfRule>
  </conditionalFormatting>
  <drawing r:id="rId1"/>
</worksheet>
</file>