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hdns\OneDrive\바탕 화면\"/>
    </mc:Choice>
  </mc:AlternateContent>
  <xr:revisionPtr revIDLastSave="0" documentId="13_ncr:1_{EF33D908-08D8-47C4-B987-7493F6ECE4AD}" xr6:coauthVersionLast="45" xr6:coauthVersionMax="45" xr10:uidLastSave="{00000000-0000-0000-0000-000000000000}"/>
  <bookViews>
    <workbookView xWindow="585" yWindow="120" windowWidth="14580" windowHeight="9945" tabRatio="599" firstSheet="14" activeTab="16" xr2:uid="{00000000-000D-0000-FFFF-FFFF00000000}"/>
  </bookViews>
  <sheets>
    <sheet name="전체 시스템" sheetId="1" r:id="rId1"/>
    <sheet name="훈련 시스템" sheetId="2" r:id="rId2"/>
    <sheet name="훈련 가격 DB" sheetId="3" r:id="rId3"/>
    <sheet name="얻는 식량 DB" sheetId="4" r:id="rId4"/>
    <sheet name="몬스터 시스템" sheetId="5" r:id="rId5"/>
    <sheet name="무기 시스템" sheetId="7" r:id="rId6"/>
    <sheet name="무기 공격력 DB" sheetId="8" r:id="rId7"/>
    <sheet name="무기 가격 DB" sheetId="9" r:id="rId8"/>
    <sheet name="보물 시스템" sheetId="10" r:id="rId9"/>
    <sheet name="보물 효과DB" sheetId="11" r:id="rId10"/>
    <sheet name="보물 가격 DB" sheetId="12" r:id="rId11"/>
    <sheet name="스폐셜 보물DB" sheetId="13" r:id="rId12"/>
    <sheet name="상점 시스템" sheetId="19" r:id="rId13"/>
    <sheet name="무기 스킨 DB" sheetId="21" r:id="rId14"/>
    <sheet name="복장 스킨 DB" sheetId="22" r:id="rId15"/>
    <sheet name="수색 시스템" sheetId="14" r:id="rId16"/>
    <sheet name="수색 보스" sheetId="24" r:id="rId17"/>
    <sheet name="수색 보물 DB" sheetId="15" r:id="rId18"/>
    <sheet name="보스 도감 시스템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24" l="1"/>
  <c r="D6" i="24" s="1"/>
  <c r="D7" i="24" s="1"/>
  <c r="D8" i="24" s="1"/>
  <c r="D9" i="24" s="1"/>
  <c r="D4" i="24"/>
  <c r="D3" i="24"/>
  <c r="E16" i="10"/>
  <c r="F16" i="10" s="1"/>
  <c r="G16" i="10" s="1"/>
  <c r="H16" i="10" s="1"/>
  <c r="I16" i="10" s="1"/>
  <c r="J16" i="10" s="1"/>
  <c r="K16" i="10" s="1"/>
  <c r="L16" i="10" s="1"/>
  <c r="C17" i="10" s="1"/>
  <c r="D17" i="10" s="1"/>
  <c r="E17" i="10" s="1"/>
  <c r="F17" i="10" s="1"/>
  <c r="G17" i="10" s="1"/>
  <c r="H17" i="10" s="1"/>
  <c r="I17" i="10" s="1"/>
  <c r="J17" i="10" s="1"/>
  <c r="K17" i="10" s="1"/>
  <c r="L17" i="10" s="1"/>
  <c r="C18" i="10" s="1"/>
  <c r="D18" i="10" s="1"/>
  <c r="E18" i="10" s="1"/>
  <c r="F18" i="10" s="1"/>
  <c r="G18" i="10" s="1"/>
  <c r="H18" i="10" s="1"/>
  <c r="I18" i="10" s="1"/>
  <c r="J18" i="10" s="1"/>
  <c r="K18" i="10" s="1"/>
  <c r="L18" i="10" s="1"/>
  <c r="C19" i="10" s="1"/>
  <c r="D19" i="10" s="1"/>
  <c r="E19" i="10" s="1"/>
  <c r="F19" i="10" s="1"/>
  <c r="G19" i="10" s="1"/>
  <c r="H19" i="10" s="1"/>
  <c r="I19" i="10" s="1"/>
  <c r="J19" i="10" s="1"/>
  <c r="K19" i="10" s="1"/>
  <c r="L19" i="10" s="1"/>
  <c r="C20" i="10" s="1"/>
  <c r="D20" i="10" s="1"/>
  <c r="E20" i="10" s="1"/>
  <c r="F20" i="10" s="1"/>
  <c r="G20" i="10" s="1"/>
  <c r="H20" i="10" s="1"/>
  <c r="I20" i="10" s="1"/>
  <c r="J20" i="10" s="1"/>
  <c r="K20" i="10" s="1"/>
  <c r="L20" i="10" s="1"/>
  <c r="C21" i="10" s="1"/>
  <c r="D21" i="10" s="1"/>
  <c r="E21" i="10" s="1"/>
  <c r="F21" i="10" s="1"/>
  <c r="G21" i="10" s="1"/>
  <c r="H21" i="10" s="1"/>
  <c r="I21" i="10" s="1"/>
  <c r="J21" i="10" s="1"/>
  <c r="K21" i="10" s="1"/>
  <c r="L21" i="10" s="1"/>
  <c r="C22" i="10" s="1"/>
  <c r="D22" i="10" s="1"/>
  <c r="E22" i="10" s="1"/>
  <c r="F22" i="10" s="1"/>
  <c r="G22" i="10" s="1"/>
  <c r="H22" i="10" s="1"/>
  <c r="I22" i="10" s="1"/>
  <c r="J22" i="10" s="1"/>
  <c r="K22" i="10" s="1"/>
  <c r="L22" i="10" s="1"/>
  <c r="C23" i="10" s="1"/>
  <c r="D23" i="10" s="1"/>
  <c r="E23" i="10" s="1"/>
  <c r="F23" i="10" s="1"/>
  <c r="G23" i="10" s="1"/>
  <c r="H23" i="10" s="1"/>
  <c r="I23" i="10" s="1"/>
  <c r="J23" i="10" s="1"/>
  <c r="K23" i="10" s="1"/>
  <c r="L23" i="10" s="1"/>
  <c r="C24" i="10" s="1"/>
  <c r="D24" i="10" s="1"/>
  <c r="E24" i="10" s="1"/>
  <c r="F24" i="10" s="1"/>
  <c r="G24" i="10" s="1"/>
  <c r="H24" i="10" s="1"/>
  <c r="I24" i="10" s="1"/>
  <c r="J24" i="10" s="1"/>
  <c r="K24" i="10" s="1"/>
  <c r="L24" i="10" s="1"/>
  <c r="C25" i="10" s="1"/>
  <c r="D25" i="10" s="1"/>
  <c r="E25" i="10" s="1"/>
  <c r="F25" i="10" s="1"/>
  <c r="G25" i="10" s="1"/>
  <c r="H25" i="10" s="1"/>
  <c r="I25" i="10" s="1"/>
  <c r="J25" i="10" s="1"/>
  <c r="K25" i="10" s="1"/>
  <c r="L25" i="10" s="1"/>
  <c r="C26" i="10" s="1"/>
  <c r="L34" i="7"/>
  <c r="L35" i="7" s="1"/>
  <c r="L36" i="7" s="1"/>
  <c r="L37" i="7" s="1"/>
  <c r="L38" i="7" s="1"/>
  <c r="L39" i="7" s="1"/>
  <c r="E21" i="3" l="1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17" i="14" l="1"/>
  <c r="F17" i="14" s="1"/>
  <c r="G17" i="14" s="1"/>
  <c r="H17" i="14" s="1"/>
  <c r="I17" i="14" s="1"/>
  <c r="J17" i="14" s="1"/>
  <c r="K17" i="14" s="1"/>
  <c r="L17" i="14" s="1"/>
  <c r="C18" i="14" s="1"/>
  <c r="D18" i="14" s="1"/>
  <c r="E18" i="14" l="1"/>
  <c r="F18" i="14" s="1"/>
  <c r="G18" i="14" s="1"/>
  <c r="H18" i="14" s="1"/>
  <c r="I18" i="14" s="1"/>
  <c r="J18" i="14" s="1"/>
  <c r="K18" i="14" s="1"/>
  <c r="L18" i="14" s="1"/>
  <c r="C19" i="14" s="1"/>
  <c r="D19" i="14" s="1"/>
  <c r="E17" i="2"/>
  <c r="F17" i="2" s="1"/>
  <c r="G17" i="2" s="1"/>
  <c r="H17" i="2" s="1"/>
  <c r="I17" i="2" s="1"/>
  <c r="J17" i="2" s="1"/>
  <c r="K17" i="2" s="1"/>
  <c r="L17" i="2" s="1"/>
  <c r="C18" i="2" s="1"/>
  <c r="D18" i="2" s="1"/>
  <c r="E18" i="2" s="1"/>
  <c r="F18" i="2" s="1"/>
  <c r="G18" i="2" s="1"/>
  <c r="H18" i="2" s="1"/>
  <c r="I18" i="2" s="1"/>
  <c r="J18" i="2" s="1"/>
  <c r="K18" i="2" s="1"/>
  <c r="L18" i="2" s="1"/>
  <c r="C19" i="2" s="1"/>
  <c r="D19" i="2" s="1"/>
  <c r="E19" i="2" s="1"/>
  <c r="F19" i="2" s="1"/>
  <c r="G19" i="2" s="1"/>
  <c r="H19" i="2" s="1"/>
  <c r="I19" i="2" s="1"/>
  <c r="J19" i="2" s="1"/>
  <c r="K19" i="2" s="1"/>
  <c r="L19" i="2" s="1"/>
  <c r="C20" i="2" s="1"/>
  <c r="D20" i="2" s="1"/>
  <c r="E20" i="2" s="1"/>
  <c r="F20" i="2" s="1"/>
  <c r="G20" i="2" s="1"/>
  <c r="H20" i="2" s="1"/>
  <c r="I20" i="2" s="1"/>
  <c r="J20" i="2" s="1"/>
  <c r="K20" i="2" s="1"/>
  <c r="L20" i="2" s="1"/>
  <c r="C21" i="2" s="1"/>
  <c r="D21" i="2" s="1"/>
  <c r="E21" i="2" s="1"/>
  <c r="F21" i="2" s="1"/>
  <c r="G21" i="2" s="1"/>
  <c r="H21" i="2" s="1"/>
  <c r="I21" i="2" s="1"/>
  <c r="J21" i="2" s="1"/>
  <c r="K21" i="2" s="1"/>
  <c r="L21" i="2" s="1"/>
  <c r="C22" i="2" s="1"/>
  <c r="D22" i="2" s="1"/>
  <c r="E22" i="2" s="1"/>
  <c r="F22" i="2" s="1"/>
  <c r="G22" i="2" s="1"/>
  <c r="H22" i="2" s="1"/>
  <c r="I22" i="2" s="1"/>
  <c r="J22" i="2" s="1"/>
  <c r="K22" i="2" s="1"/>
  <c r="L22" i="2" s="1"/>
  <c r="C23" i="2" s="1"/>
  <c r="D23" i="2" s="1"/>
  <c r="E23" i="2" s="1"/>
  <c r="F23" i="2" s="1"/>
  <c r="G23" i="2" s="1"/>
  <c r="H23" i="2" s="1"/>
  <c r="I23" i="2" s="1"/>
  <c r="J23" i="2" s="1"/>
  <c r="K23" i="2" s="1"/>
  <c r="L23" i="2" s="1"/>
  <c r="C24" i="2" s="1"/>
  <c r="D24" i="2" s="1"/>
  <c r="E24" i="2" s="1"/>
  <c r="F24" i="2" s="1"/>
  <c r="G24" i="2" s="1"/>
  <c r="H24" i="2" s="1"/>
  <c r="I24" i="2" s="1"/>
  <c r="J24" i="2" s="1"/>
  <c r="K24" i="2" s="1"/>
  <c r="L24" i="2" s="1"/>
  <c r="C25" i="2" s="1"/>
  <c r="D25" i="2" s="1"/>
  <c r="E25" i="2" s="1"/>
  <c r="F25" i="2" s="1"/>
  <c r="G25" i="2" s="1"/>
  <c r="H25" i="2" s="1"/>
  <c r="I25" i="2" s="1"/>
  <c r="J25" i="2" s="1"/>
  <c r="K25" i="2" s="1"/>
  <c r="L25" i="2" s="1"/>
  <c r="C26" i="2" s="1"/>
  <c r="D26" i="2" s="1"/>
  <c r="E26" i="2" s="1"/>
  <c r="F26" i="2" s="1"/>
  <c r="G26" i="2" s="1"/>
  <c r="H26" i="2" s="1"/>
  <c r="I26" i="2" s="1"/>
  <c r="J26" i="2" s="1"/>
  <c r="K26" i="2" s="1"/>
  <c r="L26" i="2" s="1"/>
  <c r="E19" i="14" l="1"/>
  <c r="F19" i="14" s="1"/>
  <c r="G19" i="14" s="1"/>
  <c r="H19" i="14" s="1"/>
  <c r="I19" i="14" s="1"/>
  <c r="J19" i="14" s="1"/>
  <c r="K19" i="14" s="1"/>
  <c r="L19" i="14" s="1"/>
  <c r="C20" i="14" s="1"/>
  <c r="D20" i="14" s="1"/>
  <c r="E20" i="14" l="1"/>
  <c r="F20" i="14" s="1"/>
  <c r="G20" i="14" s="1"/>
  <c r="H20" i="14" s="1"/>
  <c r="I20" i="14" s="1"/>
  <c r="J20" i="14" s="1"/>
  <c r="K20" i="14" s="1"/>
  <c r="L20" i="14" s="1"/>
  <c r="C21" i="14" s="1"/>
  <c r="D21" i="14" s="1"/>
  <c r="E21" i="14" l="1"/>
  <c r="F21" i="14" s="1"/>
  <c r="G21" i="14" s="1"/>
  <c r="H21" i="14" s="1"/>
  <c r="I21" i="14" s="1"/>
  <c r="J21" i="14" s="1"/>
  <c r="K21" i="14" s="1"/>
  <c r="L21" i="14" s="1"/>
  <c r="C22" i="14"/>
  <c r="D22" i="14" s="1"/>
  <c r="E22" i="14" l="1"/>
  <c r="F22" i="14" s="1"/>
  <c r="G22" i="14" s="1"/>
  <c r="H22" i="14" s="1"/>
  <c r="I22" i="14" s="1"/>
  <c r="J22" i="14" s="1"/>
  <c r="K22" i="14" s="1"/>
  <c r="L22" i="14" s="1"/>
  <c r="C23" i="14" l="1"/>
  <c r="D23" i="14" s="1"/>
  <c r="E23" i="14" l="1"/>
  <c r="F23" i="14" s="1"/>
  <c r="G23" i="14" s="1"/>
  <c r="H23" i="14" s="1"/>
  <c r="I23" i="14" s="1"/>
  <c r="J23" i="14" s="1"/>
  <c r="K23" i="14" s="1"/>
  <c r="L23" i="14" s="1"/>
  <c r="C24" i="14" l="1"/>
  <c r="D24" i="14" s="1"/>
  <c r="E24" i="14" l="1"/>
  <c r="F24" i="14" s="1"/>
  <c r="G24" i="14" s="1"/>
  <c r="H24" i="14" s="1"/>
  <c r="I24" i="14" s="1"/>
  <c r="J24" i="14" s="1"/>
  <c r="K24" i="14" s="1"/>
  <c r="L24" i="14" s="1"/>
  <c r="C25" i="14" s="1"/>
  <c r="D25" i="14" s="1"/>
  <c r="E25" i="14" l="1"/>
  <c r="F25" i="14" s="1"/>
  <c r="G25" i="14" s="1"/>
  <c r="H25" i="14" s="1"/>
  <c r="I25" i="14" s="1"/>
  <c r="J25" i="14" s="1"/>
  <c r="K25" i="14" s="1"/>
  <c r="L25" i="14" s="1"/>
  <c r="C26" i="14"/>
  <c r="D26" i="14" l="1"/>
  <c r="E26" i="14" l="1"/>
  <c r="F26" i="14" s="1"/>
  <c r="G26" i="14" s="1"/>
  <c r="H26" i="14" s="1"/>
  <c r="I26" i="14" s="1"/>
  <c r="J26" i="14" s="1"/>
  <c r="K26" i="14" s="1"/>
  <c r="L26" i="14" s="1"/>
  <c r="C27" i="14" s="1"/>
  <c r="D27" i="14" s="1"/>
  <c r="E27" i="14" l="1"/>
  <c r="F27" i="14" s="1"/>
  <c r="G27" i="14" s="1"/>
  <c r="H27" i="14" s="1"/>
  <c r="I27" i="14" s="1"/>
  <c r="J27" i="14" s="1"/>
  <c r="K27" i="14" s="1"/>
  <c r="L27" i="14" s="1"/>
  <c r="G27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00000000-0006-0000-02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구입할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  <family val="2"/>
          </rPr>
          <t>(</t>
        </r>
        <r>
          <rPr>
            <sz val="9"/>
            <color rgb="FF000000"/>
            <rFont val="돋움"/>
            <family val="3"/>
            <charset val="129"/>
          </rPr>
          <t>식량</t>
        </r>
        <r>
          <rPr>
            <sz val="9"/>
            <color rgb="FF000000"/>
            <rFont val="Tahoma"/>
            <family val="2"/>
          </rPr>
          <t>)</t>
        </r>
      </text>
    </comment>
    <comment ref="D1" authorId="0" shapeId="0" xr:uid="{00000000-0006-0000-02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증가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E1" authorId="0" shapeId="0" xr:uid="{00000000-0006-0000-02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처음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값
</t>
        </r>
        <r>
          <rPr>
            <sz val="9"/>
            <color rgb="FF000000"/>
            <rFont val="Tahoma"/>
            <family val="2"/>
          </rPr>
          <t xml:space="preserve">10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130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1820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27300…
   13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 xml:space="preserve">     14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 xml:space="preserve">     15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 xml:space="preserve">        ( +1</t>
        </r>
        <r>
          <rPr>
            <sz val="9"/>
            <color rgb="FF000000"/>
            <rFont val="돋움"/>
            <family val="3"/>
            <charset val="129"/>
          </rPr>
          <t>배씩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증가</t>
        </r>
        <r>
          <rPr>
            <sz val="9"/>
            <color rgb="FF000000"/>
            <rFont val="Tahoma"/>
            <family val="2"/>
          </rPr>
          <t>)</t>
        </r>
      </text>
    </comment>
    <comment ref="F1" authorId="0" shapeId="0" xr:uid="{00000000-0006-0000-02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훈련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최대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레벨</t>
        </r>
        <r>
          <rPr>
            <sz val="9"/>
            <color rgb="FF000000"/>
            <rFont val="Tahoma"/>
            <family val="2"/>
          </rPr>
          <t xml:space="preserve"> (1000Lv)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D1" authorId="0" shapeId="0" xr:uid="{00000000-0006-0000-0F00-000001000000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설명
</t>
        </r>
      </text>
    </comment>
    <comment ref="E1" authorId="0" shapeId="0" xr:uid="{00000000-0006-0000-0F00-000002000000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가격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B1" authorId="0" shapeId="0" xr:uid="{00000000-0006-0000-11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얻을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있는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지역</t>
        </r>
      </text>
    </comment>
    <comment ref="C1" authorId="0" shapeId="0" xr:uid="{00000000-0006-0000-11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소비하는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재화</t>
        </r>
      </text>
    </comment>
    <comment ref="D1" authorId="0" shapeId="0" xr:uid="{00000000-0006-0000-11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아이템</t>
        </r>
        <r>
          <rPr>
            <sz val="9"/>
            <color rgb="FF000000"/>
            <rFont val="Tahoma"/>
            <family val="2"/>
          </rPr>
          <t xml:space="preserve"> UID</t>
        </r>
      </text>
    </comment>
    <comment ref="E1" authorId="0" shapeId="0" xr:uid="{00000000-0006-0000-11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무기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이름
</t>
        </r>
      </text>
    </comment>
    <comment ref="F1" authorId="0" shapeId="0" xr:uid="{00000000-0006-0000-1100-000005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b/>
            <sz val="9"/>
            <color rgb="FF000000"/>
            <rFont val="돋움"/>
            <family val="3"/>
            <charset val="129"/>
          </rPr>
          <t>스폐셜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보물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획득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확률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00000000-0006-0000-03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구입할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  <family val="2"/>
          </rPr>
          <t>(</t>
        </r>
        <r>
          <rPr>
            <sz val="9"/>
            <color rgb="FF000000"/>
            <rFont val="돋움"/>
            <family val="3"/>
            <charset val="129"/>
          </rPr>
          <t>식량</t>
        </r>
        <r>
          <rPr>
            <sz val="9"/>
            <color rgb="FF000000"/>
            <rFont val="Tahoma"/>
            <family val="2"/>
          </rPr>
          <t>)</t>
        </r>
      </text>
    </comment>
    <comment ref="D1" authorId="0" shapeId="0" xr:uid="{00000000-0006-0000-03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식량을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얻기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위해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</text>
    </comment>
    <comment ref="E1" authorId="0" shapeId="0" xr:uid="{00000000-0006-0000-03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B1" authorId="0" shapeId="0" xr:uid="{4F1CE80C-472E-479A-A465-8C594ACA6911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00000000-0006-0000-08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구입시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  <family val="2"/>
          </rPr>
          <t>(</t>
        </r>
        <r>
          <rPr>
            <sz val="9"/>
            <color rgb="FF000000"/>
            <rFont val="돋움"/>
            <family val="3"/>
            <charset val="129"/>
          </rPr>
          <t>식량</t>
        </r>
        <r>
          <rPr>
            <sz val="9"/>
            <color rgb="FF000000"/>
            <rFont val="Tahoma"/>
            <family val="2"/>
          </rPr>
          <t>)</t>
        </r>
      </text>
    </comment>
    <comment ref="D1" authorId="0" shapeId="0" xr:uid="{00000000-0006-0000-08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b/>
            <sz val="9"/>
            <color rgb="FF000000"/>
            <rFont val="돋움"/>
            <family val="3"/>
            <charset val="129"/>
          </rPr>
          <t>이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무기를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구입하기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위해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먼저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구입해야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할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무기</t>
        </r>
      </text>
    </comment>
    <comment ref="E1" authorId="0" shapeId="0" xr:uid="{00000000-0006-0000-08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  <r>
          <rPr>
            <sz val="9"/>
            <color rgb="FF000000"/>
            <rFont val="Tahoma"/>
            <family val="2"/>
          </rPr>
          <t xml:space="preserve"> (0.5</t>
        </r>
        <r>
          <rPr>
            <sz val="9"/>
            <color rgb="FF000000"/>
            <rFont val="돋움"/>
            <family val="3"/>
            <charset val="129"/>
          </rPr>
          <t>씩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증가</t>
        </r>
        <r>
          <rPr>
            <sz val="9"/>
            <color rgb="FF000000"/>
            <rFont val="Tahoma"/>
            <family val="2"/>
          </rPr>
          <t xml:space="preserve">)
50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100(2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 xml:space="preserve">)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250(2.5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 xml:space="preserve">)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750(3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>)</t>
        </r>
      </text>
    </comment>
    <comment ref="F1" authorId="0" shapeId="0" xr:uid="{00000000-0006-0000-08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1LV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G1" authorId="0" shapeId="0" xr:uid="{00000000-0006-0000-0800-000005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2Lv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H1" authorId="0" shapeId="0" xr:uid="{00000000-0006-0000-0800-000006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3Lv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I1" authorId="0" shapeId="0" xr:uid="{00000000-0006-0000-0800-000007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4Lv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J1" authorId="0" shapeId="0" xr:uid="{00000000-0006-0000-0800-000008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5Lv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K1" authorId="0" shapeId="0" xr:uid="{00000000-0006-0000-0800-000009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6Lv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L1" authorId="0" shapeId="0" xr:uid="{00000000-0006-0000-0800-00000A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7Lv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M1" authorId="0" shapeId="0" xr:uid="{00000000-0006-0000-0800-00000B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8Lv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N1" authorId="0" shapeId="0" xr:uid="{00000000-0006-0000-0800-00000C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9Lv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00000000-0006-0000-0A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레벨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업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  <family val="2"/>
          </rPr>
          <t>(</t>
        </r>
        <r>
          <rPr>
            <sz val="9"/>
            <color rgb="FF000000"/>
            <rFont val="돋움"/>
            <family val="3"/>
            <charset val="129"/>
          </rPr>
          <t>지식</t>
        </r>
        <r>
          <rPr>
            <sz val="9"/>
            <color rgb="FF000000"/>
            <rFont val="Tahoma"/>
            <family val="2"/>
          </rPr>
          <t>)</t>
        </r>
      </text>
    </comment>
    <comment ref="F1" authorId="0" shapeId="0" xr:uid="{00000000-0006-0000-0A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레벨이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오를때마다</t>
        </r>
        <r>
          <rPr>
            <sz val="9"/>
            <color rgb="FF000000"/>
            <rFont val="Tahoma"/>
            <family val="2"/>
          </rPr>
          <t xml:space="preserve"> 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수치</t>
        </r>
      </text>
    </comment>
    <comment ref="G1" authorId="0" shapeId="0" xr:uid="{00000000-0006-0000-0A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max level </t>
        </r>
        <r>
          <rPr>
            <sz val="9"/>
            <color rgb="FF000000"/>
            <rFont val="돋움"/>
            <family val="3"/>
            <charset val="129"/>
          </rPr>
          <t>달성했을때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
최대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성장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가능한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F490D58B-E785-407A-B573-C271271B0601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레벨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업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  <family val="2"/>
          </rPr>
          <t>(</t>
        </r>
        <r>
          <rPr>
            <sz val="9"/>
            <color rgb="FF000000"/>
            <rFont val="돋움"/>
            <family val="3"/>
            <charset val="129"/>
          </rPr>
          <t>지식</t>
        </r>
        <r>
          <rPr>
            <sz val="9"/>
            <color rgb="FF000000"/>
            <rFont val="Tahoma"/>
            <family val="2"/>
          </rPr>
          <t>)</t>
        </r>
      </text>
    </comment>
    <comment ref="F1" authorId="0" shapeId="0" xr:uid="{00000000-0006-0000-0B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G1" authorId="0" shapeId="0" xr:uid="{00000000-0006-0000-0B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처음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시작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H1" authorId="0" shapeId="0" xr:uid="{00000000-0006-0000-0B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마지막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I1" authorId="0" shapeId="0" xr:uid="{00000000-0006-0000-0B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게임에서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보여지는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표기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00000000-0006-0000-0C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
수색에서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확률적으로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획득</t>
        </r>
      </text>
    </comment>
    <comment ref="D1" authorId="0" shapeId="0" xr:uid="{00000000-0006-0000-0C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지역</t>
        </r>
      </text>
    </comment>
    <comment ref="E1" authorId="0" shapeId="0" xr:uid="{00000000-0006-0000-0C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게임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중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표시되는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효과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설명</t>
        </r>
      </text>
    </comment>
    <comment ref="F1" authorId="0" shapeId="0" xr:uid="{00000000-0006-0000-0C00-000006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max level </t>
        </r>
        <r>
          <rPr>
            <sz val="9"/>
            <color rgb="FF000000"/>
            <rFont val="돋움"/>
            <family val="3"/>
            <charset val="129"/>
          </rPr>
          <t>효과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D2" authorId="0" shapeId="0" xr:uid="{B0CF69E1-2D3D-4948-B2B9-51836BCEFCF9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(1~5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지급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E1" authorId="0" shapeId="0" xr:uid="{00000000-0006-0000-0E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1LV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</commentList>
</comments>
</file>

<file path=xl/sharedStrings.xml><?xml version="1.0" encoding="utf-8"?>
<sst xmlns="http://schemas.openxmlformats.org/spreadsheetml/2006/main" count="860" uniqueCount="498">
  <si>
    <t>1000나유타</t>
  </si>
  <si>
    <t>1000조</t>
  </si>
  <si>
    <t>공격력 증가</t>
  </si>
  <si>
    <t>10아승기</t>
  </si>
  <si>
    <t>병법24편</t>
  </si>
  <si>
    <t>100양</t>
  </si>
  <si>
    <t>1000자</t>
  </si>
  <si>
    <t>1만 무량대수</t>
  </si>
  <si>
    <t>양날도끼</t>
  </si>
  <si>
    <t>대장장이 망치</t>
  </si>
  <si>
    <t>글레이브</t>
  </si>
  <si>
    <t>100경</t>
  </si>
  <si>
    <t>1000간</t>
  </si>
  <si>
    <t>100만</t>
  </si>
  <si>
    <t>100항하사</t>
  </si>
  <si>
    <t>부러진 검</t>
  </si>
  <si>
    <t>1나유타</t>
  </si>
  <si>
    <t>100정</t>
  </si>
  <si>
    <t>1000극</t>
  </si>
  <si>
    <t>100불가사의</t>
  </si>
  <si>
    <t>10무량대수</t>
  </si>
  <si>
    <t>흑철 검</t>
  </si>
  <si>
    <t>atk_8</t>
  </si>
  <si>
    <t>level</t>
  </si>
  <si>
    <t>atk_5</t>
  </si>
  <si>
    <t>atk_3</t>
  </si>
  <si>
    <t>atk_4</t>
  </si>
  <si>
    <t>isUsing</t>
  </si>
  <si>
    <t>atk_10</t>
  </si>
  <si>
    <t>atk_6</t>
  </si>
  <si>
    <t>atk_7</t>
  </si>
  <si>
    <t>atk_9</t>
  </si>
  <si>
    <t>atk_2</t>
  </si>
  <si>
    <t>각 스테이지의 11번째 몬스터로 등장하며, 일반 병사가 커진 모습으로 등장한다.
보스 처치 실패 시 플레이어를 공격하며, 플레이어는 뒤로 밀려난다.</t>
  </si>
  <si>
    <t>Increase in gold bullion acquisition</t>
  </si>
  <si>
    <t>플레이어 터치 시 스킨 장착, 캐릭터 스텟 및 보물 효과 표시 한다.</t>
  </si>
  <si>
    <t>Increased acquisition of enemy combat</t>
  </si>
  <si>
    <t>Reducing the cost of upgrading treasures</t>
  </si>
  <si>
    <t>캐릭터에게 영구적으로 이로운 버프를 제공하는 화면입니다.</t>
  </si>
  <si>
    <t>Training Compensate Increase</t>
  </si>
  <si>
    <t>※ 0의 3개마다 단위가 A, B, C 단위로 증가한다.</t>
  </si>
  <si>
    <t>캐릭터 아바타 등 인 앱 상품을 판매하는 화면입니다.</t>
  </si>
  <si>
    <t>플레이어를 공격하지 않으며, 처치 시 식량을 획득한다.</t>
  </si>
  <si>
    <t>O</t>
  </si>
  <si>
    <t>치명타 확률 ~% 증가</t>
  </si>
  <si>
    <t>※ 훈련 가격 상승 공식 ▶</t>
  </si>
  <si>
    <t>치명타 피해량 ~% 증가</t>
  </si>
  <si>
    <t>string(ko_kr)</t>
  </si>
  <si>
    <t>ability(ko_kr)</t>
  </si>
  <si>
    <t>훈련 보상 획득량 ~% 증가</t>
  </si>
  <si>
    <r>
      <rPr>
        <b/>
        <sz val="11"/>
        <color rgb="FFC00000"/>
        <rFont val="맑은 고딕"/>
        <family val="3"/>
        <charset val="129"/>
      </rPr>
      <t>모든 몬스터</t>
    </r>
    <r>
      <rPr>
        <sz val="11"/>
        <color rgb="FF000000"/>
        <rFont val="맑은 고딕"/>
        <family val="3"/>
        <charset val="129"/>
      </rPr>
      <t>들에게 획득</t>
    </r>
  </si>
  <si>
    <t>맹획 머리띠</t>
  </si>
  <si>
    <t>이동속도 ~% 증가</t>
  </si>
  <si>
    <t>훈련 비용 ~% 감소</t>
  </si>
  <si>
    <t>공격력 ~% 증가</t>
  </si>
  <si>
    <t>공격 속도 ~% 증가</t>
  </si>
  <si>
    <t>condition</t>
  </si>
  <si>
    <t>Knowledge</t>
  </si>
  <si>
    <t>treasure</t>
  </si>
  <si>
    <t>Increase</t>
  </si>
  <si>
    <t>percentage</t>
  </si>
  <si>
    <t>Notation</t>
  </si>
  <si>
    <t>first_Price</t>
  </si>
  <si>
    <t>Training_1</t>
  </si>
  <si>
    <t>max_Price</t>
  </si>
  <si>
    <t>Training_3</t>
  </si>
  <si>
    <t>Training_2</t>
  </si>
  <si>
    <t>Training_5</t>
  </si>
  <si>
    <t>Training_4</t>
  </si>
  <si>
    <t>search_1</t>
  </si>
  <si>
    <t>search_2</t>
  </si>
  <si>
    <t>search_3</t>
  </si>
  <si>
    <t>search_4</t>
  </si>
  <si>
    <t>Acquisition</t>
  </si>
  <si>
    <t>Training_17</t>
  </si>
  <si>
    <t>Training_12</t>
  </si>
  <si>
    <t>search_6</t>
  </si>
  <si>
    <t>Training_8</t>
  </si>
  <si>
    <t>search_5</t>
  </si>
  <si>
    <t>Training_14</t>
  </si>
  <si>
    <t>Training_15</t>
  </si>
  <si>
    <t>search_7</t>
  </si>
  <si>
    <t>Training_9</t>
  </si>
  <si>
    <t>search_8</t>
  </si>
  <si>
    <t>Training_11</t>
  </si>
  <si>
    <t>Training_13</t>
  </si>
  <si>
    <t>Training_16</t>
  </si>
  <si>
    <t>Training_10</t>
  </si>
  <si>
    <t>Training_7</t>
  </si>
  <si>
    <t>Training_6</t>
  </si>
  <si>
    <t>Training_20</t>
  </si>
  <si>
    <t>Training_18</t>
  </si>
  <si>
    <t>Training_19</t>
  </si>
  <si>
    <t>하단 [비전투]</t>
  </si>
  <si>
    <t>weapon_5</t>
  </si>
  <si>
    <t>weapon_6</t>
  </si>
  <si>
    <t>weapon_3</t>
  </si>
  <si>
    <t>weapon_2</t>
  </si>
  <si>
    <t>무기 공격력 공식</t>
  </si>
  <si>
    <t>weapon_4</t>
  </si>
  <si>
    <t>weapon_1</t>
  </si>
  <si>
    <t>무기 가격 증가량</t>
  </si>
  <si>
    <t>레벨 업 증가 계수</t>
  </si>
  <si>
    <t>weapon_7</t>
  </si>
  <si>
    <t>weapon_8</t>
  </si>
  <si>
    <t>EX) 1번째 훈련</t>
  </si>
  <si>
    <t>max_level</t>
  </si>
  <si>
    <t>※ 몬스터 HP 값</t>
  </si>
  <si>
    <t>special_3</t>
  </si>
  <si>
    <t>special_1</t>
  </si>
  <si>
    <t>special_2</t>
  </si>
  <si>
    <t>special_4</t>
  </si>
  <si>
    <t>special_5</t>
  </si>
  <si>
    <t>special_8</t>
  </si>
  <si>
    <t>treasure_3</t>
  </si>
  <si>
    <t>treasure_6</t>
  </si>
  <si>
    <t>special_6</t>
  </si>
  <si>
    <t>special_7</t>
  </si>
  <si>
    <t>treasure_5</t>
  </si>
  <si>
    <t>treasure_2</t>
  </si>
  <si>
    <t>treasure_4</t>
  </si>
  <si>
    <t>treasure_1</t>
  </si>
  <si>
    <t>special_11</t>
  </si>
  <si>
    <t>100억 무량대수</t>
  </si>
  <si>
    <t>10조 무량대수</t>
  </si>
  <si>
    <t>special_9</t>
  </si>
  <si>
    <t>1000만 무량대수</t>
  </si>
  <si>
    <t>special_10</t>
  </si>
  <si>
    <t>special_16</t>
  </si>
  <si>
    <t>special_13</t>
  </si>
  <si>
    <t>special_12</t>
  </si>
  <si>
    <t>special_14</t>
  </si>
  <si>
    <t>special_15</t>
  </si>
  <si>
    <t>weapon_9</t>
  </si>
  <si>
    <t>weapon_12</t>
  </si>
  <si>
    <t>weapon_13</t>
  </si>
  <si>
    <t>weapon_14</t>
  </si>
  <si>
    <t>weapon_15</t>
  </si>
  <si>
    <t>weapon_16</t>
  </si>
  <si>
    <t>weapon_17</t>
  </si>
  <si>
    <t>weapon_11</t>
  </si>
  <si>
    <t>weapon_10</t>
  </si>
  <si>
    <t>search_15</t>
  </si>
  <si>
    <t>search_9</t>
  </si>
  <si>
    <t>search_16</t>
  </si>
  <si>
    <t>search_10</t>
  </si>
  <si>
    <t>search_11</t>
  </si>
  <si>
    <t>search_12</t>
  </si>
  <si>
    <t>search_13</t>
  </si>
  <si>
    <t>search_14</t>
  </si>
  <si>
    <t>weapon_18</t>
  </si>
  <si>
    <t>weapon_19</t>
  </si>
  <si>
    <t>weapon_20</t>
  </si>
  <si>
    <t>적 처치 획득 식량 ~% 증가</t>
  </si>
  <si>
    <t>스테이지에서 가장
약한 몬스터</t>
  </si>
  <si>
    <t>보스 스킬 대기시간 ~% 감소</t>
  </si>
  <si>
    <t>보물의 업그레이드 비용 ~% 감소</t>
  </si>
  <si>
    <t>공격력을 높여주는 화면입니다.</t>
  </si>
  <si>
    <t>스테이지에서 가장
강한 몬스터</t>
  </si>
  <si>
    <t>적 처치 획득 식량 증가 ~%</t>
  </si>
  <si>
    <t>궁술 훈련</t>
  </si>
  <si>
    <t>무기 순서</t>
  </si>
  <si>
    <t>2.Lv</t>
  </si>
  <si>
    <t>보물 전체 값</t>
  </si>
  <si>
    <t>곰 사냥</t>
  </si>
  <si>
    <t>8.Lv</t>
  </si>
  <si>
    <t>7.Lv</t>
  </si>
  <si>
    <t>6.Lv</t>
  </si>
  <si>
    <t>증가 값</t>
  </si>
  <si>
    <t>호랑이 사냥</t>
  </si>
  <si>
    <t>처치 재화</t>
  </si>
  <si>
    <t>4.Lv</t>
  </si>
  <si>
    <t>5.Lv</t>
  </si>
  <si>
    <t>3.Lv</t>
  </si>
  <si>
    <t>1.Lv</t>
  </si>
  <si>
    <t>1 단위</t>
  </si>
  <si>
    <t>기본 수치</t>
  </si>
  <si>
    <t>보스 도감</t>
  </si>
  <si>
    <t>나무 몽둥이</t>
  </si>
  <si>
    <t>실제 숫자</t>
  </si>
  <si>
    <t>null</t>
  </si>
  <si>
    <t>마당쓸기</t>
  </si>
  <si>
    <t>깃털 목걸이</t>
  </si>
  <si>
    <t>천둥 징표</t>
  </si>
  <si>
    <t>조황비전</t>
  </si>
  <si>
    <t>Draw</t>
  </si>
  <si>
    <t>토막 칼</t>
  </si>
  <si>
    <t>maximum</t>
  </si>
  <si>
    <t>pass</t>
  </si>
  <si>
    <t>전쟁 도끼</t>
  </si>
  <si>
    <t>시스템 기획</t>
  </si>
  <si>
    <t>cost</t>
  </si>
  <si>
    <t>무기고 정리</t>
  </si>
  <si>
    <t>나무 막대기</t>
  </si>
  <si>
    <t>방천화극</t>
  </si>
  <si>
    <t>food</t>
  </si>
  <si>
    <t>녹슨 검</t>
  </si>
  <si>
    <t>노루 사냥</t>
  </si>
  <si>
    <t>지붕 수리</t>
  </si>
  <si>
    <t>전리품 정리</t>
  </si>
  <si>
    <t>너구리 사냥</t>
  </si>
  <si>
    <t>산딸기 채집</t>
  </si>
  <si>
    <t>Price3</t>
  </si>
  <si>
    <t>검술 훈련</t>
  </si>
  <si>
    <t>울타리 수리</t>
  </si>
  <si>
    <t>Price5</t>
  </si>
  <si>
    <t>Price6</t>
  </si>
  <si>
    <t>약초 채집</t>
  </si>
  <si>
    <t>ability</t>
  </si>
  <si>
    <t>Time</t>
  </si>
  <si>
    <t>Price4</t>
  </si>
  <si>
    <t>밭 갈기</t>
  </si>
  <si>
    <t>Price</t>
  </si>
  <si>
    <t>창술 훈련</t>
  </si>
  <si>
    <t>컨텐츠명</t>
  </si>
  <si>
    <t>Price7</t>
  </si>
  <si>
    <t>Price8</t>
  </si>
  <si>
    <t>토끼 사냥</t>
  </si>
  <si>
    <t>외양간 수리</t>
  </si>
  <si>
    <t>Price9</t>
  </si>
  <si>
    <t>여우 사냥</t>
  </si>
  <si>
    <t>옥수수 수확</t>
  </si>
  <si>
    <t>표고버섯 채집</t>
  </si>
  <si>
    <t>시간 여부</t>
  </si>
  <si>
    <t>상단 [전투]</t>
  </si>
  <si>
    <t>플레이어</t>
  </si>
  <si>
    <t>숫자 단위</t>
  </si>
  <si>
    <t>보물 가격</t>
  </si>
  <si>
    <t>10 단위</t>
  </si>
  <si>
    <t>※ 시뮬레이팅</t>
  </si>
  <si>
    <r>
      <t xml:space="preserve">※ 훈련 시스템
일정 시간마다 식량을 획득
식량을 소모하여 획득량을 증가시킬 수 있으며 각 훈련마다 소요 시간이 다름
※ 훈련 가격 상승 공식
"fIrst_Price" X 1.12 </t>
    </r>
    <r>
      <rPr>
        <sz val="11"/>
        <color rgb="FF000000"/>
        <rFont val="맑은 고딕"/>
        <family val="3"/>
        <charset val="129"/>
      </rPr>
      <t xml:space="preserve"> (앞에 소수점은 반 올림)</t>
    </r>
    <r>
      <rPr>
        <b/>
        <sz val="11"/>
        <color rgb="FF000000"/>
        <rFont val="맑은 고딕"/>
        <family val="3"/>
        <charset val="129"/>
      </rPr>
      <t xml:space="preserve">
※ 훈련에서 주는 식량 값
</t>
    </r>
    <r>
      <rPr>
        <b/>
        <u/>
        <sz val="11"/>
        <color rgb="FF000000"/>
        <rFont val="맑은 고딕"/>
        <family val="3"/>
        <charset val="129"/>
      </rPr>
      <t>처음 훈련을 구매할 경우 "증가값"이 2배 오르며</t>
    </r>
    <r>
      <rPr>
        <sz val="11"/>
        <color rgb="FF000000"/>
        <rFont val="맑은 고딕"/>
        <family val="3"/>
        <charset val="129"/>
      </rPr>
      <t xml:space="preserve">, 그 후 </t>
    </r>
    <r>
      <rPr>
        <b/>
        <u/>
        <sz val="11"/>
        <color rgb="FF000000"/>
        <rFont val="맑은 고딕"/>
        <family val="3"/>
        <charset val="129"/>
      </rPr>
      <t>기본 수치만큼 증가</t>
    </r>
    <r>
      <rPr>
        <sz val="11"/>
        <color rgb="FF000000"/>
        <rFont val="맑은 고딕"/>
        <family val="3"/>
        <charset val="129"/>
      </rPr>
      <t xml:space="preserve">
ex) </t>
    </r>
    <r>
      <rPr>
        <b/>
        <sz val="11"/>
        <color rgb="FF000000"/>
        <rFont val="맑은 고딕"/>
        <family val="3"/>
        <charset val="129"/>
      </rPr>
      <t>처음 증가 값</t>
    </r>
    <r>
      <rPr>
        <sz val="11"/>
        <color rgb="FF000000"/>
        <rFont val="맑은 고딕"/>
        <family val="3"/>
        <charset val="129"/>
      </rPr>
      <t xml:space="preserve"> 12증가  ▶ 이후 6씩 증가</t>
    </r>
  </si>
  <si>
    <t>스테이지 30층마다 보스가 등장하며, 처치 시 스킬이 개방된다.</t>
  </si>
  <si>
    <t>확률적으로 스폐셜 보물, 지식, 금괴를 획득하는 화면입니다.</t>
  </si>
  <si>
    <t>Critical Hit Probability Increase</t>
  </si>
  <si>
    <t>Increases damage done by fatal blow</t>
  </si>
  <si>
    <t>쌍철극</t>
  </si>
  <si>
    <t>낫</t>
  </si>
  <si>
    <t>도시락</t>
  </si>
  <si>
    <t>부적</t>
  </si>
  <si>
    <t>칠성검</t>
  </si>
  <si>
    <t>1N</t>
  </si>
  <si>
    <t>보물</t>
  </si>
  <si>
    <t>하북</t>
  </si>
  <si>
    <t>atk</t>
  </si>
  <si>
    <t>1M</t>
  </si>
  <si>
    <t>1B</t>
  </si>
  <si>
    <t>무기</t>
  </si>
  <si>
    <t>1I</t>
  </si>
  <si>
    <t>1F</t>
  </si>
  <si>
    <t>옥새</t>
  </si>
  <si>
    <t>전투</t>
  </si>
  <si>
    <t>1A</t>
  </si>
  <si>
    <t>수색</t>
  </si>
  <si>
    <t>1G</t>
  </si>
  <si>
    <t>UID</t>
  </si>
  <si>
    <t>1C</t>
  </si>
  <si>
    <t>1H</t>
  </si>
  <si>
    <t>훈련</t>
  </si>
  <si>
    <t>1E</t>
  </si>
  <si>
    <t>강동</t>
  </si>
  <si>
    <t>청공검</t>
  </si>
  <si>
    <t>1D</t>
  </si>
  <si>
    <t>1K</t>
  </si>
  <si>
    <t>비도</t>
  </si>
  <si>
    <t>티켓</t>
  </si>
  <si>
    <t>형남</t>
  </si>
  <si>
    <t>콘텐츠</t>
  </si>
  <si>
    <t>목검</t>
  </si>
  <si>
    <t>알파벳</t>
  </si>
  <si>
    <t>중원</t>
  </si>
  <si>
    <t>1J</t>
  </si>
  <si>
    <t>1L</t>
  </si>
  <si>
    <t>보스</t>
  </si>
  <si>
    <t xml:space="preserve"> </t>
  </si>
  <si>
    <t>몬스터</t>
  </si>
  <si>
    <t>유형</t>
  </si>
  <si>
    <t>설명</t>
  </si>
  <si>
    <t>1U</t>
  </si>
  <si>
    <t>1Q</t>
  </si>
  <si>
    <t>1S</t>
  </si>
  <si>
    <t>1R</t>
  </si>
  <si>
    <t>1V</t>
  </si>
  <si>
    <t>관중</t>
  </si>
  <si>
    <t>1Z</t>
  </si>
  <si>
    <t>형북</t>
  </si>
  <si>
    <t>구분</t>
  </si>
  <si>
    <t>체력</t>
  </si>
  <si>
    <t>식량</t>
  </si>
  <si>
    <t>파촉</t>
  </si>
  <si>
    <t>전리품</t>
  </si>
  <si>
    <t>비고</t>
  </si>
  <si>
    <t>1P</t>
  </si>
  <si>
    <t>1AA</t>
  </si>
  <si>
    <t>X</t>
  </si>
  <si>
    <t>청서</t>
  </si>
  <si>
    <t>비전투</t>
  </si>
  <si>
    <t>1O</t>
  </si>
  <si>
    <t>상점</t>
  </si>
  <si>
    <t>1W</t>
  </si>
  <si>
    <t>1X</t>
  </si>
  <si>
    <t>1Y</t>
  </si>
  <si>
    <t>1T</t>
  </si>
  <si>
    <t>정원지</t>
  </si>
  <si>
    <t>배원소</t>
  </si>
  <si>
    <t>뱀창</t>
  </si>
  <si>
    <t>1조</t>
  </si>
  <si>
    <t>병사</t>
  </si>
  <si>
    <t>1자</t>
  </si>
  <si>
    <t>철 검</t>
  </si>
  <si>
    <t>호미</t>
  </si>
  <si>
    <t>유성추</t>
  </si>
  <si>
    <t>녹철검</t>
  </si>
  <si>
    <t>10구</t>
  </si>
  <si>
    <t>10해</t>
  </si>
  <si>
    <t>의천검</t>
  </si>
  <si>
    <t>대검</t>
  </si>
  <si>
    <t>곡도</t>
  </si>
  <si>
    <t>장보</t>
  </si>
  <si>
    <t>장량</t>
  </si>
  <si>
    <t>10재</t>
  </si>
  <si>
    <t>1극</t>
  </si>
  <si>
    <t>백염부</t>
  </si>
  <si>
    <t>단극</t>
  </si>
  <si>
    <t>적로</t>
  </si>
  <si>
    <t>고정도</t>
  </si>
  <si>
    <t>적사창</t>
  </si>
  <si>
    <t>과도</t>
  </si>
  <si>
    <t>1간</t>
  </si>
  <si>
    <t>10억</t>
  </si>
  <si>
    <t>청철검</t>
  </si>
  <si>
    <t>장수</t>
  </si>
  <si>
    <t>초선</t>
  </si>
  <si>
    <t>동탁</t>
  </si>
  <si>
    <t>고순</t>
  </si>
  <si>
    <t>화웅</t>
  </si>
  <si>
    <t>장각</t>
  </si>
  <si>
    <t>왕윤</t>
  </si>
  <si>
    <t>이각</t>
  </si>
  <si>
    <t>여포</t>
  </si>
  <si>
    <t>장료</t>
  </si>
  <si>
    <t>진궁</t>
  </si>
  <si>
    <t>※ 시뮬레이팅 - 1단계를 기준으로 4배씩 증가</t>
  </si>
  <si>
    <t>Reduced Boss Skill Latency</t>
  </si>
  <si>
    <t>더 많은 식량을 획득 하는 화면입니다.</t>
  </si>
  <si>
    <t>Reduced training costs</t>
  </si>
  <si>
    <t>UID</t>
    <phoneticPr fontId="13" type="noConversion"/>
  </si>
  <si>
    <t>string(ko_kr)</t>
    <phoneticPr fontId="13" type="noConversion"/>
  </si>
  <si>
    <t>cost</t>
    <phoneticPr fontId="13" type="noConversion"/>
  </si>
  <si>
    <t>weapon_skin1</t>
    <phoneticPr fontId="13" type="noConversion"/>
  </si>
  <si>
    <t>weapon_skin2</t>
  </si>
  <si>
    <t>weapon_skin3</t>
  </si>
  <si>
    <t>weapon_skin4</t>
  </si>
  <si>
    <t>weapon_skin5</t>
  </si>
  <si>
    <t>짱돌</t>
    <phoneticPr fontId="13" type="noConversion"/>
  </si>
  <si>
    <t>도검</t>
    <phoneticPr fontId="13" type="noConversion"/>
  </si>
  <si>
    <t>사브르</t>
    <phoneticPr fontId="13" type="noConversion"/>
  </si>
  <si>
    <t>레이피어</t>
    <phoneticPr fontId="13" type="noConversion"/>
  </si>
  <si>
    <t>광선검</t>
    <phoneticPr fontId="13" type="noConversion"/>
  </si>
  <si>
    <t>gold</t>
    <phoneticPr fontId="13" type="noConversion"/>
  </si>
  <si>
    <t>skin_1</t>
    <phoneticPr fontId="13" type="noConversion"/>
  </si>
  <si>
    <t>skin_2</t>
  </si>
  <si>
    <t>skin_3</t>
  </si>
  <si>
    <t>skin_4</t>
  </si>
  <si>
    <t>skin_5</t>
  </si>
  <si>
    <t>skin_6</t>
  </si>
  <si>
    <t>skin_7</t>
  </si>
  <si>
    <t>skin_8</t>
  </si>
  <si>
    <t>skin_9</t>
  </si>
  <si>
    <t>skin_10</t>
  </si>
  <si>
    <t>누더기 옷</t>
    <phoneticPr fontId="13" type="noConversion"/>
  </si>
  <si>
    <t>평민 옷</t>
    <phoneticPr fontId="13" type="noConversion"/>
  </si>
  <si>
    <t>상인 옷</t>
    <phoneticPr fontId="13" type="noConversion"/>
  </si>
  <si>
    <t>사냥꾼 옷</t>
    <phoneticPr fontId="13" type="noConversion"/>
  </si>
  <si>
    <t>철 갑옷</t>
    <phoneticPr fontId="13" type="noConversion"/>
  </si>
  <si>
    <t>수호 갑옷</t>
    <phoneticPr fontId="13" type="noConversion"/>
  </si>
  <si>
    <t>백호 갑옷</t>
    <phoneticPr fontId="13" type="noConversion"/>
  </si>
  <si>
    <t>황금 갑옷</t>
    <phoneticPr fontId="13" type="noConversion"/>
  </si>
  <si>
    <t>용포</t>
    <phoneticPr fontId="13" type="noConversion"/>
  </si>
  <si>
    <t>흑철 갑옷</t>
    <phoneticPr fontId="13" type="noConversion"/>
  </si>
  <si>
    <t>농민의 피 땀 그리고 눈물..</t>
    <phoneticPr fontId="13" type="noConversion"/>
  </si>
  <si>
    <t>오늘도 평화로운 중고장터</t>
    <phoneticPr fontId="13" type="noConversion"/>
  </si>
  <si>
    <t>네놈을 추격해주마</t>
    <phoneticPr fontId="13" type="noConversion"/>
  </si>
  <si>
    <t>이제야 철들었네요</t>
    <phoneticPr fontId="13" type="noConversion"/>
  </si>
  <si>
    <t>도발이나 반격은 없습니다.</t>
    <phoneticPr fontId="13" type="noConversion"/>
  </si>
  <si>
    <t>여포랑 닮았다구요? 아닌데요</t>
    <phoneticPr fontId="13" type="noConversion"/>
  </si>
  <si>
    <t>흑기사 붐은 온다.</t>
    <phoneticPr fontId="13" type="noConversion"/>
  </si>
  <si>
    <t>곳곳에 이빨자국이 있다.</t>
    <phoneticPr fontId="13" type="noConversion"/>
  </si>
  <si>
    <t>성은이 망극하옵니다.</t>
    <phoneticPr fontId="13" type="noConversion"/>
  </si>
  <si>
    <t>Description</t>
    <phoneticPr fontId="13" type="noConversion"/>
  </si>
  <si>
    <t>※ 수색 구성
수색에 필요한 통행증은 3시간마다 1개씩 충전되며, 최대 7개까지 소지할 수 있다.
10명의 병사와 1명의 장수가 존재하며, 장수를 처치할시 확률적으로 스폐셜 보물, 지식, 금괴를 획득
※ 수색 보상 공식 (지식)
((7 + 스테이지 * 3) * 2 + 22 )
EX) 42 ▶ 48 ▶ 54 ▶ 60… ( 6씩 증가 )
※ 수색 보상 (금괴)
스테이지에 상관없이 1~5개 랜덤적으로 획득한다.</t>
    <phoneticPr fontId="13" type="noConversion"/>
  </si>
  <si>
    <t>지식 획득 공식</t>
    <phoneticPr fontId="13" type="noConversion"/>
  </si>
  <si>
    <t>treasure_1</t>
    <phoneticPr fontId="13" type="noConversion"/>
  </si>
  <si>
    <t>적토마</t>
    <phoneticPr fontId="13" type="noConversion"/>
  </si>
  <si>
    <t>맹획 머리띠</t>
    <phoneticPr fontId="13" type="noConversion"/>
  </si>
  <si>
    <t>층 수</t>
    <phoneticPr fontId="13" type="noConversion"/>
  </si>
  <si>
    <t>보스이름</t>
    <phoneticPr fontId="13" type="noConversion"/>
  </si>
  <si>
    <t>수색</t>
    <phoneticPr fontId="13" type="noConversion"/>
  </si>
  <si>
    <t>▶</t>
    <phoneticPr fontId="13" type="noConversion"/>
  </si>
  <si>
    <t>금괴 획득</t>
    <phoneticPr fontId="13" type="noConversion"/>
  </si>
  <si>
    <t>스킨 구매</t>
    <phoneticPr fontId="13" type="noConversion"/>
  </si>
  <si>
    <t>treasure_7</t>
    <phoneticPr fontId="13" type="noConversion"/>
  </si>
  <si>
    <t>황금 낫</t>
    <phoneticPr fontId="13" type="noConversion"/>
  </si>
  <si>
    <t>갈색마</t>
    <phoneticPr fontId="13" type="noConversion"/>
  </si>
  <si>
    <t>보물 업그레이드 비용 ~% 감소</t>
    <phoneticPr fontId="13" type="noConversion"/>
  </si>
  <si>
    <t>그 층의 일반 병사의 10배</t>
    <phoneticPr fontId="13" type="noConversion"/>
  </si>
  <si>
    <t>1</t>
    <phoneticPr fontId="20" type="noConversion"/>
  </si>
  <si>
    <t>162</t>
    <phoneticPr fontId="13" type="noConversion"/>
  </si>
  <si>
    <t>258280326</t>
    <phoneticPr fontId="13" type="noConversion"/>
  </si>
  <si>
    <t>23245229340</t>
    <phoneticPr fontId="13" type="noConversion"/>
  </si>
  <si>
    <t>78452649020</t>
    <phoneticPr fontId="13" type="noConversion"/>
  </si>
  <si>
    <t>15886661427100</t>
    <phoneticPr fontId="13" type="noConversion"/>
  </si>
  <si>
    <t>1412147682420</t>
    <phoneticPr fontId="13" type="noConversion"/>
  </si>
  <si>
    <t>61004779879800</t>
    <phoneticPr fontId="13" type="noConversion"/>
  </si>
  <si>
    <t>366028679278800</t>
    <phoneticPr fontId="13" type="noConversion"/>
  </si>
  <si>
    <t>75767339628390000</t>
    <phoneticPr fontId="13" type="noConversion"/>
  </si>
  <si>
    <t>9265100944259000000</t>
    <phoneticPr fontId="13" type="noConversion"/>
  </si>
  <si>
    <t>136481514113340000000</t>
    <phoneticPr fontId="13" type="noConversion"/>
  </si>
  <si>
    <t>62539431373750000000000</t>
    <phoneticPr fontId="13" type="noConversion"/>
  </si>
  <si>
    <r>
      <t xml:space="preserve">50을 기준으로 </t>
    </r>
    <r>
      <rPr>
        <b/>
        <sz val="11"/>
        <color rgb="FFC00000"/>
        <rFont val="맑은 고딕"/>
        <family val="3"/>
        <charset val="129"/>
      </rPr>
      <t>1.10배씩</t>
    </r>
    <r>
      <rPr>
        <b/>
        <sz val="11"/>
        <color rgb="FF000000"/>
        <rFont val="맑은 고딕"/>
        <family val="3"/>
        <charset val="129"/>
      </rPr>
      <t xml:space="preserve"> HP 증가</t>
    </r>
    <phoneticPr fontId="13" type="noConversion"/>
  </si>
  <si>
    <t xml:space="preserve"> </t>
    <phoneticPr fontId="13" type="noConversion"/>
  </si>
  <si>
    <t>식량</t>
    <phoneticPr fontId="13" type="noConversion"/>
  </si>
  <si>
    <t>Price2</t>
    <phoneticPr fontId="13" type="noConversion"/>
  </si>
  <si>
    <t>200</t>
  </si>
  <si>
    <t>200</t>
    <phoneticPr fontId="13" type="noConversion"/>
  </si>
  <si>
    <t>100</t>
    <phoneticPr fontId="13" type="noConversion"/>
  </si>
  <si>
    <r>
      <rPr>
        <b/>
        <sz val="11"/>
        <color rgb="FF000000"/>
        <rFont val="맑은 고딕"/>
        <family val="3"/>
        <charset val="129"/>
      </rPr>
      <t>※ 스테이지 구성</t>
    </r>
    <r>
      <rPr>
        <sz val="11"/>
        <color rgb="FF000000"/>
        <rFont val="맑은 고딕"/>
        <family val="3"/>
        <charset val="129"/>
      </rPr>
      <t xml:space="preserve">
</t>
    </r>
    <r>
      <rPr>
        <b/>
        <sz val="11"/>
        <color rgb="FF000000"/>
        <rFont val="맑은 고딕"/>
        <family val="3"/>
        <charset val="129"/>
      </rPr>
      <t>스테이지 당 5명의 병사</t>
    </r>
    <r>
      <rPr>
        <sz val="11"/>
        <color rgb="FF000000"/>
        <rFont val="맑은 고딕"/>
        <family val="3"/>
        <charset val="129"/>
      </rPr>
      <t xml:space="preserve">가 배치 "단" </t>
    </r>
    <r>
      <rPr>
        <b/>
        <sz val="11"/>
        <color rgb="FF000000"/>
        <rFont val="맑은 고딕"/>
        <family val="3"/>
        <charset val="129"/>
      </rPr>
      <t>10층의 5번째 병사는 장수</t>
    </r>
    <r>
      <rPr>
        <sz val="11"/>
        <color rgb="FF000000"/>
        <rFont val="맑은 고딕"/>
        <family val="3"/>
        <charset val="129"/>
      </rPr>
      <t xml:space="preserve">로 등장한다.
장수를 처치하지 못할 시 뒤로 밀려난다.
</t>
    </r>
    <r>
      <rPr>
        <b/>
        <sz val="11"/>
        <color rgb="FF000000"/>
        <rFont val="맑은 고딕"/>
        <family val="3"/>
        <charset val="129"/>
      </rPr>
      <t>EX)</t>
    </r>
    <r>
      <rPr>
        <sz val="11"/>
        <color rgb="FF000000"/>
        <rFont val="맑은 고딕"/>
        <family val="3"/>
        <charset val="129"/>
      </rPr>
      <t xml:space="preserve"> </t>
    </r>
    <r>
      <rPr>
        <b/>
        <sz val="11"/>
        <color rgb="FF000000"/>
        <rFont val="맑은 고딕"/>
        <family val="3"/>
        <charset val="129"/>
      </rPr>
      <t>[ 10stage - 장수 ▶ 10stage - 첫번째 병사 ]</t>
    </r>
    <phoneticPr fontId="13" type="noConversion"/>
  </si>
  <si>
    <t>explanation</t>
    <phoneticPr fontId="13" type="noConversion"/>
  </si>
  <si>
    <t>나만의 작은 짱돌</t>
    <phoneticPr fontId="13" type="noConversion"/>
  </si>
  <si>
    <t>벽 력 일 …</t>
    <phoneticPr fontId="13" type="noConversion"/>
  </si>
  <si>
    <t>혀어어어업상</t>
    <phoneticPr fontId="13" type="noConversion"/>
  </si>
  <si>
    <t>한손검 같은 양손검</t>
    <phoneticPr fontId="13" type="noConversion"/>
  </si>
  <si>
    <t>그 분이 사용한 검</t>
    <phoneticPr fontId="13" type="noConversion"/>
  </si>
  <si>
    <t>이런걸 누가 입어요? 내가 입죠</t>
    <phoneticPr fontId="13" type="noConversion"/>
  </si>
  <si>
    <t>훈련 비용 감소 %</t>
    <phoneticPr fontId="13" type="noConversion"/>
  </si>
  <si>
    <t>공격속도 스킬 대기시간 감소</t>
    <phoneticPr fontId="13" type="noConversion"/>
  </si>
  <si>
    <t>보스 스킬 대기시간 감소 %</t>
    <phoneticPr fontId="13" type="noConversion"/>
  </si>
  <si>
    <t>훈련 비용 ~% 감소</t>
    <phoneticPr fontId="13" type="noConversion"/>
  </si>
  <si>
    <t>훈련 보상 획득량 ~%증가</t>
    <phoneticPr fontId="13" type="noConversion"/>
  </si>
  <si>
    <t>적 처치 획득 식량 ~% 증가</t>
    <phoneticPr fontId="13" type="noConversion"/>
  </si>
  <si>
    <t>치명타 확률 ~% 증가</t>
    <phoneticPr fontId="13" type="noConversion"/>
  </si>
  <si>
    <t>치명타 피해량 ~% 증가</t>
    <phoneticPr fontId="13" type="noConversion"/>
  </si>
  <si>
    <t>수색에서 얻는 금괴 ~%증가</t>
    <phoneticPr fontId="13" type="noConversion"/>
  </si>
  <si>
    <t>보스 스킬 대기시간 ~초 감소</t>
    <phoneticPr fontId="13" type="noConversion"/>
  </si>
  <si>
    <t>공격력 ~% 증가</t>
    <phoneticPr fontId="13" type="noConversion"/>
  </si>
  <si>
    <t>공격속도 버프 쿨타임 ~% 감소</t>
    <phoneticPr fontId="13" type="noConversion"/>
  </si>
  <si>
    <t>훈련 보상 획득량 ~% 증가</t>
    <phoneticPr fontId="13" type="noConversion"/>
  </si>
  <si>
    <r>
      <t>3000을 기준으로 HP가</t>
    </r>
    <r>
      <rPr>
        <b/>
        <sz val="11"/>
        <color rgb="FFC00000"/>
        <rFont val="맑은 고딕"/>
        <family val="3"/>
        <charset val="129"/>
      </rPr>
      <t xml:space="preserve"> 5배 </t>
    </r>
    <r>
      <rPr>
        <b/>
        <sz val="11"/>
        <color rgb="FF000000"/>
        <rFont val="맑은 고딕"/>
        <family val="3"/>
        <charset val="129"/>
      </rPr>
      <t>증가</t>
    </r>
    <phoneticPr fontId="13" type="noConversion"/>
  </si>
  <si>
    <t>(몬스터 hp * 1.5)</t>
    <phoneticPr fontId="13" type="noConversion"/>
  </si>
  <si>
    <t>9.Lv</t>
    <phoneticPr fontId="13" type="noConversion"/>
  </si>
  <si>
    <t>1Lv.</t>
    <phoneticPr fontId="13" type="noConversion"/>
  </si>
  <si>
    <t>2Lv.</t>
  </si>
  <si>
    <t>3Lv.</t>
  </si>
  <si>
    <t>4Lv.</t>
  </si>
  <si>
    <t>5Lv.</t>
  </si>
  <si>
    <t>6Lv.</t>
  </si>
  <si>
    <t>7Lv.</t>
  </si>
  <si>
    <t>8Lv.</t>
  </si>
  <si>
    <t>9Lv.</t>
  </si>
  <si>
    <r>
      <rPr>
        <b/>
        <sz val="11"/>
        <color rgb="FF000000"/>
        <rFont val="맑은 고딕"/>
        <family val="3"/>
        <charset val="129"/>
      </rPr>
      <t>※ 무기 시스템</t>
    </r>
    <r>
      <rPr>
        <sz val="11"/>
        <color rgb="FF000000"/>
        <rFont val="맑은 고딕"/>
        <family val="3"/>
        <charset val="129"/>
      </rPr>
      <t xml:space="preserve">
전 단계의 무기를 10Lv</t>
    </r>
    <r>
      <rPr>
        <b/>
        <u/>
        <sz val="11"/>
        <color rgb="FF000000"/>
        <rFont val="맑은 고딕"/>
        <family val="3"/>
        <charset val="129"/>
      </rPr>
      <t>(최대레벨)</t>
    </r>
    <r>
      <rPr>
        <sz val="11"/>
        <color rgb="FF000000"/>
        <rFont val="맑은 고딕"/>
        <family val="3"/>
        <charset val="129"/>
      </rPr>
      <t xml:space="preserve">를 찍어야 다음 무기를 구입이 가능
</t>
    </r>
    <r>
      <rPr>
        <b/>
        <sz val="11"/>
        <color rgb="FF000000"/>
        <rFont val="맑은 고딕"/>
        <family val="3"/>
        <charset val="129"/>
      </rPr>
      <t>※ 무기 공격력 공식</t>
    </r>
    <r>
      <rPr>
        <sz val="11"/>
        <color rgb="FF000000"/>
        <rFont val="맑은 고딕"/>
        <family val="3"/>
        <charset val="129"/>
      </rPr>
      <t xml:space="preserve">
무기 공격력의 증가량은 </t>
    </r>
    <r>
      <rPr>
        <b/>
        <u/>
        <sz val="11"/>
        <color rgb="FF000000"/>
        <rFont val="맑은 고딕"/>
        <family val="3"/>
        <charset val="129"/>
      </rPr>
      <t>1Lv 공격력 10를 기준</t>
    </r>
    <r>
      <rPr>
        <sz val="11"/>
        <color rgb="FF000000"/>
        <rFont val="맑은 고딕"/>
        <family val="3"/>
        <charset val="129"/>
      </rPr>
      <t>으로</t>
    </r>
    <r>
      <rPr>
        <b/>
        <sz val="11"/>
        <color rgb="FF000000"/>
        <rFont val="맑은 고딕"/>
        <family val="3"/>
        <charset val="129"/>
      </rPr>
      <t xml:space="preserve"> 2</t>
    </r>
    <r>
      <rPr>
        <b/>
        <u/>
        <sz val="11"/>
        <color rgb="FF000000"/>
        <rFont val="맑은 고딕"/>
        <family val="3"/>
        <charset val="129"/>
      </rPr>
      <t>배씩</t>
    </r>
    <r>
      <rPr>
        <sz val="11"/>
        <color rgb="FF000000"/>
        <rFont val="맑은 고딕"/>
        <family val="3"/>
        <charset val="129"/>
      </rPr>
      <t xml:space="preserve"> 증가
</t>
    </r>
    <r>
      <rPr>
        <b/>
        <sz val="11"/>
        <color rgb="FF000000"/>
        <rFont val="맑은 고딕"/>
        <family val="3"/>
        <charset val="129"/>
      </rPr>
      <t xml:space="preserve">1(초기 값) * 2(고정된 배수) = 2 / 2 * 2 = 4 / 4 * 2 = 8  
</t>
    </r>
    <r>
      <rPr>
        <b/>
        <u/>
        <sz val="11"/>
        <color rgb="FF000000"/>
        <rFont val="맑은 고딕"/>
        <family val="3"/>
        <charset val="129"/>
      </rPr>
      <t>EX) 증가 값 배수 2씩 증가</t>
    </r>
    <r>
      <rPr>
        <sz val="11"/>
        <color rgb="FF000000"/>
        <rFont val="맑은 고딕"/>
        <family val="3"/>
        <charset val="129"/>
      </rPr>
      <t xml:space="preserve">
</t>
    </r>
    <r>
      <rPr>
        <b/>
        <sz val="11"/>
        <color rgb="FF000000"/>
        <rFont val="맑은 고딕"/>
        <family val="3"/>
        <charset val="129"/>
      </rPr>
      <t xml:space="preserve">
※ 무기 가격 상승 공식
</t>
    </r>
    <r>
      <rPr>
        <b/>
        <u/>
        <sz val="11"/>
        <color rgb="FF000000"/>
        <rFont val="맑은 고딕"/>
        <family val="3"/>
        <charset val="129"/>
      </rPr>
      <t>무기의 가격은 200으로 시작하여 100씩 증가</t>
    </r>
    <r>
      <rPr>
        <sz val="11"/>
        <color rgb="FF000000"/>
        <rFont val="맑은 고딕"/>
        <family val="3"/>
        <charset val="129"/>
      </rPr>
      <t xml:space="preserve">하는걸 기준
</t>
    </r>
    <r>
      <rPr>
        <b/>
        <u/>
        <sz val="11"/>
        <color rgb="FF000000"/>
        <rFont val="맑은 고딕"/>
        <family val="3"/>
        <charset val="129"/>
      </rPr>
      <t>무기의 마지막 가격</t>
    </r>
    <r>
      <rPr>
        <sz val="11"/>
        <color rgb="FF000000"/>
        <rFont val="맑은 고딕"/>
        <family val="3"/>
        <charset val="129"/>
      </rPr>
      <t xml:space="preserve">에서 다음 증가값을 더한 값을 다음 무기 값으로 지정
</t>
    </r>
    <r>
      <rPr>
        <b/>
        <sz val="11"/>
        <color rgb="FF000000"/>
        <rFont val="맑은 고딕"/>
        <family val="3"/>
        <charset val="129"/>
      </rPr>
      <t>( 무기의 마지막 가격 * 다음 증가값 ) = 다음 무기 구매 값</t>
    </r>
    <phoneticPr fontId="13" type="noConversion"/>
  </si>
  <si>
    <r>
      <rPr>
        <b/>
        <sz val="11"/>
        <color rgb="FF000000"/>
        <rFont val="맑은 고딕"/>
        <family val="3"/>
        <charset val="129"/>
      </rPr>
      <t>※ 보물 가격 상승 공식</t>
    </r>
    <r>
      <rPr>
        <sz val="11"/>
        <color rgb="FF000000"/>
        <rFont val="맑은 고딕"/>
        <family val="3"/>
        <charset val="129"/>
      </rPr>
      <t xml:space="preserve">
- </t>
    </r>
    <r>
      <rPr>
        <b/>
        <u/>
        <sz val="11"/>
        <color rgb="FF000000"/>
        <rFont val="맑은 고딕"/>
        <family val="3"/>
        <charset val="129"/>
      </rPr>
      <t>정해진 값 "15"</t>
    </r>
    <r>
      <rPr>
        <sz val="11"/>
        <color rgb="FF000000"/>
        <rFont val="맑은 고딕"/>
        <family val="3"/>
        <charset val="129"/>
      </rPr>
      <t xml:space="preserve">에서 레벨 업 할 때마다 18씩 증가한다.
</t>
    </r>
    <r>
      <rPr>
        <b/>
        <sz val="11"/>
        <color rgb="FF000000"/>
        <rFont val="맑은 고딕"/>
        <family val="3"/>
        <charset val="129"/>
      </rPr>
      <t xml:space="preserve">
 일반 보물 - </t>
    </r>
    <r>
      <rPr>
        <sz val="11"/>
        <color rgb="FF000000"/>
        <rFont val="맑은 고딕"/>
        <family val="3"/>
        <charset val="129"/>
      </rPr>
      <t xml:space="preserve">스테이지에서 나타나는 </t>
    </r>
    <r>
      <rPr>
        <b/>
        <u/>
        <sz val="11"/>
        <color rgb="FF000000"/>
        <rFont val="맑은 고딕"/>
        <family val="3"/>
        <charset val="129"/>
      </rPr>
      <t>장수를 처치</t>
    </r>
    <r>
      <rPr>
        <sz val="11"/>
        <color rgb="FF000000"/>
        <rFont val="맑은 고딕"/>
        <family val="3"/>
        <charset val="129"/>
      </rPr>
      <t xml:space="preserve">하여 얻는 </t>
    </r>
    <r>
      <rPr>
        <b/>
        <u/>
        <sz val="11"/>
        <color rgb="FF000000"/>
        <rFont val="맑은 고딕"/>
        <family val="3"/>
        <charset val="129"/>
      </rPr>
      <t>지식을 소모하여</t>
    </r>
    <r>
      <rPr>
        <sz val="11"/>
        <color rgb="FF000000"/>
        <rFont val="맑은 고딕"/>
        <family val="3"/>
        <charset val="129"/>
      </rPr>
      <t xml:space="preserve"> 레벨 업이 가능하다.</t>
    </r>
    <r>
      <rPr>
        <b/>
        <sz val="11"/>
        <color rgb="FF000000"/>
        <rFont val="맑은 고딕"/>
        <family val="3"/>
        <charset val="129"/>
      </rPr>
      <t xml:space="preserve"> [ 최대 100Lv ]
 스폐셜 보물 - </t>
    </r>
    <r>
      <rPr>
        <b/>
        <u/>
        <sz val="11"/>
        <color rgb="FF000000"/>
        <rFont val="맑은 고딕"/>
        <family val="3"/>
        <charset val="129"/>
      </rPr>
      <t>수색에서 확률적</t>
    </r>
    <r>
      <rPr>
        <sz val="11"/>
        <color rgb="FF000000"/>
        <rFont val="맑은 고딕"/>
        <family val="3"/>
        <charset val="129"/>
      </rPr>
      <t xml:space="preserve">으로 </t>
    </r>
    <r>
      <rPr>
        <b/>
        <u/>
        <sz val="11"/>
        <color rgb="FF000000"/>
        <rFont val="맑은 고딕"/>
        <family val="3"/>
        <charset val="129"/>
      </rPr>
      <t>스폐셜 보물 조각, 지식</t>
    </r>
    <r>
      <rPr>
        <sz val="11"/>
        <color rgb="FF000000"/>
        <rFont val="맑은 고딕"/>
        <family val="3"/>
        <charset val="129"/>
      </rPr>
      <t xml:space="preserve">을 </t>
    </r>
    <r>
      <rPr>
        <b/>
        <u/>
        <sz val="11"/>
        <color rgb="FF000000"/>
        <rFont val="맑은 고딕"/>
        <family val="3"/>
        <charset val="129"/>
      </rPr>
      <t>획득</t>
    </r>
    <r>
      <rPr>
        <sz val="11"/>
        <color rgb="FF000000"/>
        <rFont val="맑은 고딕"/>
        <family val="3"/>
        <charset val="129"/>
      </rPr>
      <t xml:space="preserve"> 할 수 있으며, </t>
    </r>
    <r>
      <rPr>
        <b/>
        <u/>
        <sz val="11"/>
        <color rgb="FF000000"/>
        <rFont val="맑은 고딕"/>
        <family val="3"/>
        <charset val="129"/>
      </rPr>
      <t>보스조각 10개를 다 모아야</t>
    </r>
    <r>
      <rPr>
        <sz val="11"/>
        <color rgb="FF000000"/>
        <rFont val="맑은 고딕"/>
        <family val="3"/>
        <charset val="129"/>
      </rPr>
      <t xml:space="preserve"> </t>
    </r>
    <r>
      <rPr>
        <b/>
        <u/>
        <sz val="11"/>
        <color rgb="FF000000"/>
        <rFont val="맑은 고딕"/>
        <family val="3"/>
        <charset val="129"/>
      </rPr>
      <t xml:space="preserve">보물 효과 활성화 </t>
    </r>
    <r>
      <rPr>
        <sz val="11"/>
        <color rgb="FF000000"/>
        <rFont val="맑은 고딕"/>
        <family val="3"/>
        <charset val="129"/>
      </rPr>
      <t>(</t>
    </r>
    <r>
      <rPr>
        <b/>
        <sz val="11"/>
        <color rgb="FF000000"/>
        <rFont val="맑은 고딕"/>
        <family val="3"/>
        <charset val="129"/>
      </rPr>
      <t>보물 10조각 ▶ 보물 MAX = 버프 활성화</t>
    </r>
    <r>
      <rPr>
        <sz val="11"/>
        <color rgb="FF000000"/>
        <rFont val="맑은 고딕"/>
        <family val="3"/>
        <charset val="129"/>
      </rPr>
      <t xml:space="preserve">)
</t>
    </r>
    <r>
      <rPr>
        <b/>
        <sz val="11"/>
        <color rgb="FF000000"/>
        <rFont val="맑은 고딕"/>
        <family val="3"/>
        <charset val="129"/>
      </rPr>
      <t>※ 공식</t>
    </r>
    <r>
      <rPr>
        <sz val="11"/>
        <color rgb="FF000000"/>
        <rFont val="맑은 고딕"/>
        <family val="3"/>
        <charset val="129"/>
      </rPr>
      <t>_(증가값*레벨)*보물의 퍼센테이지 +(증가값*레벨)</t>
    </r>
    <phoneticPr fontId="13" type="noConversion"/>
  </si>
  <si>
    <t>18</t>
    <phoneticPr fontId="13" type="noConversion"/>
  </si>
  <si>
    <t>9.0A</t>
    <phoneticPr fontId="13" type="noConversion"/>
  </si>
  <si>
    <t>9.1A</t>
  </si>
  <si>
    <t>9.2A</t>
  </si>
  <si>
    <t>9.3A</t>
  </si>
  <si>
    <t>9.4A</t>
  </si>
  <si>
    <t>9.5A</t>
  </si>
  <si>
    <t>9.6A</t>
  </si>
  <si>
    <t>※ 상점 구성
플레이어의 무기, 복장 스킨을 판매하며, 구입할 때 필요한 금은
수색을 진행할 때 마다 (1~5개) 얻을 수 있다.</t>
    <phoneticPr fontId="13" type="noConversion"/>
  </si>
  <si>
    <t>10층</t>
    <phoneticPr fontId="13" type="noConversion"/>
  </si>
  <si>
    <t>20층</t>
    <phoneticPr fontId="13" type="noConversion"/>
  </si>
  <si>
    <t>30층</t>
  </si>
  <si>
    <t>40층</t>
  </si>
  <si>
    <t>50층</t>
  </si>
  <si>
    <t>60층</t>
  </si>
  <si>
    <t>70층</t>
  </si>
  <si>
    <t>80층</t>
  </si>
  <si>
    <t>90층</t>
  </si>
  <si>
    <t>100층</t>
  </si>
  <si>
    <t>110층</t>
  </si>
  <si>
    <t>120층</t>
  </si>
  <si>
    <t>130층</t>
  </si>
  <si>
    <t>140층</t>
  </si>
  <si>
    <t>150층</t>
  </si>
  <si>
    <t>※ 보스 도감 시스템
각 10층마다 존재하는 보스를 처치할 때 마다 보스 도감이 채워진다. 
보스 도감에 있는 보스를 장착 후 스킬 사용 시 보스가 공격한다.
강한 보스일수록 점점 많은 탓수로 적을 공격한다.</t>
    <phoneticPr fontId="13" type="noConversion"/>
  </si>
  <si>
    <t>STAGE</t>
    <phoneticPr fontId="20" type="noConversion"/>
  </si>
  <si>
    <t>골드</t>
    <phoneticPr fontId="20" type="noConversion"/>
  </si>
  <si>
    <t>지식</t>
    <phoneticPr fontId="20" type="noConversion"/>
  </si>
  <si>
    <t>HP</t>
    <phoneticPr fontId="20" type="noConversion"/>
  </si>
  <si>
    <t>권장 전투력</t>
    <phoneticPr fontId="20" type="noConversion"/>
  </si>
  <si>
    <t>하북</t>
    <phoneticPr fontId="20" type="noConversion"/>
  </si>
  <si>
    <t>청서</t>
    <phoneticPr fontId="20" type="noConversion"/>
  </si>
  <si>
    <t>중원</t>
    <phoneticPr fontId="20" type="noConversion"/>
  </si>
  <si>
    <t>강동</t>
    <phoneticPr fontId="20" type="noConversion"/>
  </si>
  <si>
    <t>관중</t>
    <phoneticPr fontId="20" type="noConversion"/>
  </si>
  <si>
    <t>형북</t>
    <phoneticPr fontId="20" type="noConversion"/>
  </si>
  <si>
    <t>형남</t>
    <phoneticPr fontId="20" type="noConversion"/>
  </si>
  <si>
    <t>파촉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</si>
</sst>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%"/>
    <numFmt numFmtId="177" formatCode="_-* #,##0.00_-;\-* #,##0.00_-;_-* &quot;-&quot;_-;_-@_-"/>
  </numFmts>
  <fonts count="2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C00000"/>
      <name val="맑은 고딕"/>
      <family val="3"/>
      <charset val="129"/>
    </font>
    <font>
      <b/>
      <u/>
      <sz val="11"/>
      <color rgb="FF000000"/>
      <name val="맑은 고딕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9"/>
      <color indexed="81"/>
      <name val="Tahoma"/>
      <family val="2"/>
    </font>
    <font>
      <b/>
      <sz val="11"/>
      <color theme="1"/>
      <name val="맑은 고딕"/>
      <family val="3"/>
      <charset val="129"/>
    </font>
    <font>
      <b/>
      <sz val="11"/>
      <color rgb="FF000000"/>
      <name val="맑은 고딕"/>
      <family val="3"/>
      <charset val="129"/>
      <scheme val="maj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BE5D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8FABDB"/>
        <bgColor indexed="64"/>
      </patternFill>
    </fill>
    <fill>
      <patternFill patternType="solid">
        <fgColor rgb="FFF4B184"/>
        <bgColor indexed="64"/>
      </patternFill>
    </fill>
    <fill>
      <patternFill patternType="solid">
        <fgColor rgb="FF3B3838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53535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81717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FFFFFF"/>
      </top>
      <bottom/>
      <diagonal/>
    </border>
    <border>
      <left/>
      <right/>
      <top/>
      <bottom style="thin">
        <color rgb="FFFFFFF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383B40"/>
      </left>
      <right style="thin">
        <color rgb="FF383B40"/>
      </right>
      <top style="medium">
        <color rgb="FF383B40"/>
      </top>
      <bottom style="thin">
        <color rgb="FF383B40"/>
      </bottom>
      <diagonal/>
    </border>
    <border>
      <left style="thin">
        <color rgb="FF383B40"/>
      </left>
      <right style="thin">
        <color rgb="FF383B40"/>
      </right>
      <top style="medium">
        <color rgb="FF383B40"/>
      </top>
      <bottom style="thin">
        <color rgb="FF383B40"/>
      </bottom>
      <diagonal/>
    </border>
    <border>
      <left style="thin">
        <color rgb="FF383B40"/>
      </left>
      <right style="medium">
        <color rgb="FF383B40"/>
      </right>
      <top style="medium">
        <color rgb="FF383B40"/>
      </top>
      <bottom style="thin">
        <color rgb="FF383B40"/>
      </bottom>
      <diagonal/>
    </border>
    <border>
      <left style="medium">
        <color rgb="FF383B40"/>
      </left>
      <right style="thin">
        <color rgb="FF383B40"/>
      </right>
      <top style="thin">
        <color rgb="FF383B40"/>
      </top>
      <bottom style="thin">
        <color rgb="FF383B40"/>
      </bottom>
      <diagonal/>
    </border>
    <border>
      <left style="thin">
        <color rgb="FF383B40"/>
      </left>
      <right style="thin">
        <color rgb="FF383B40"/>
      </right>
      <top style="thin">
        <color rgb="FF383B40"/>
      </top>
      <bottom style="thin">
        <color rgb="FF383B40"/>
      </bottom>
      <diagonal/>
    </border>
    <border>
      <left style="thin">
        <color rgb="FF383B40"/>
      </left>
      <right style="medium">
        <color rgb="FF383B40"/>
      </right>
      <top style="thin">
        <color rgb="FF383B40"/>
      </top>
      <bottom style="thin">
        <color rgb="FF383B40"/>
      </bottom>
      <diagonal/>
    </border>
    <border>
      <left style="medium">
        <color rgb="FF383B40"/>
      </left>
      <right style="thin">
        <color rgb="FF383B40"/>
      </right>
      <top style="thin">
        <color rgb="FF383B40"/>
      </top>
      <bottom style="medium">
        <color rgb="FF383B40"/>
      </bottom>
      <diagonal/>
    </border>
    <border>
      <left style="thin">
        <color rgb="FF383B40"/>
      </left>
      <right style="thin">
        <color rgb="FF383B40"/>
      </right>
      <top style="thin">
        <color rgb="FF383B40"/>
      </top>
      <bottom style="medium">
        <color rgb="FF383B40"/>
      </bottom>
      <diagonal/>
    </border>
    <border>
      <left style="thin">
        <color rgb="FF383B40"/>
      </left>
      <right style="medium">
        <color rgb="FF383B40"/>
      </right>
      <top style="thin">
        <color rgb="FF383B40"/>
      </top>
      <bottom style="medium">
        <color rgb="FF383B4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2" fillId="0" borderId="0">
      <alignment vertical="center"/>
    </xf>
  </cellStyleXfs>
  <cellXfs count="205"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0" fillId="2" borderId="0" xfId="0" applyNumberFormat="1" applyFill="1">
      <alignment vertical="center"/>
    </xf>
    <xf numFmtId="0" fontId="0" fillId="2" borderId="0" xfId="0" applyNumberFormat="1" applyFill="1" applyBorder="1" applyAlignment="1">
      <alignment vertical="center"/>
    </xf>
    <xf numFmtId="0" fontId="0" fillId="2" borderId="0" xfId="0" applyNumberFormat="1" applyFill="1" applyBorder="1">
      <alignment vertical="center"/>
    </xf>
    <xf numFmtId="0" fontId="2" fillId="2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>
      <alignment vertical="center"/>
    </xf>
    <xf numFmtId="0" fontId="0" fillId="2" borderId="2" xfId="0" applyNumberFormat="1" applyFill="1" applyBorder="1">
      <alignment vertical="center"/>
    </xf>
    <xf numFmtId="0" fontId="0" fillId="2" borderId="3" xfId="0" applyNumberFormat="1" applyFill="1" applyBorder="1">
      <alignment vertical="center"/>
    </xf>
    <xf numFmtId="0" fontId="0" fillId="2" borderId="4" xfId="0" applyNumberFormat="1" applyFill="1" applyBorder="1">
      <alignment vertical="center"/>
    </xf>
    <xf numFmtId="0" fontId="0" fillId="2" borderId="5" xfId="0" applyNumberFormat="1" applyFill="1" applyBorder="1">
      <alignment vertical="center"/>
    </xf>
    <xf numFmtId="0" fontId="0" fillId="2" borderId="6" xfId="0" applyNumberFormat="1" applyFill="1" applyBorder="1">
      <alignment vertical="center"/>
    </xf>
    <xf numFmtId="0" fontId="0" fillId="2" borderId="7" xfId="0" applyNumberFormat="1" applyFill="1" applyBorder="1">
      <alignment vertical="center"/>
    </xf>
    <xf numFmtId="0" fontId="2" fillId="3" borderId="1" xfId="0" applyNumberFormat="1" applyFont="1" applyFill="1" applyBorder="1" applyAlignment="1">
      <alignment horizontal="center" vertical="center"/>
    </xf>
    <xf numFmtId="0" fontId="0" fillId="2" borderId="0" xfId="0" applyNumberFormat="1" applyFill="1" applyAlignment="1">
      <alignment vertical="center"/>
    </xf>
    <xf numFmtId="0" fontId="0" fillId="0" borderId="1" xfId="0" applyNumberFormat="1" applyFont="1" applyBorder="1">
      <alignment vertical="center"/>
    </xf>
    <xf numFmtId="9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vertical="center"/>
    </xf>
    <xf numFmtId="0" fontId="0" fillId="2" borderId="8" xfId="0" applyNumberFormat="1" applyFill="1" applyBorder="1">
      <alignment vertical="center"/>
    </xf>
    <xf numFmtId="0" fontId="0" fillId="2" borderId="9" xfId="0" applyNumberFormat="1" applyFill="1" applyBorder="1">
      <alignment vertical="center"/>
    </xf>
    <xf numFmtId="0" fontId="0" fillId="2" borderId="1" xfId="0" applyNumberFormat="1" applyFill="1" applyBorder="1" applyAlignment="1">
      <alignment horizontal="center" vertical="center"/>
    </xf>
    <xf numFmtId="1" fontId="0" fillId="0" borderId="0" xfId="0" applyNumberFormat="1">
      <alignment vertical="center"/>
    </xf>
    <xf numFmtId="0" fontId="2" fillId="3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left" vertical="center"/>
    </xf>
    <xf numFmtId="0" fontId="2" fillId="4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>
      <alignment vertical="center"/>
    </xf>
    <xf numFmtId="0" fontId="2" fillId="5" borderId="1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vertical="center"/>
    </xf>
    <xf numFmtId="41" fontId="0" fillId="2" borderId="1" xfId="1" applyNumberFormat="1" applyFont="1" applyFill="1" applyBorder="1" applyAlignment="1">
      <alignment horizontal="right" vertical="center"/>
    </xf>
    <xf numFmtId="0" fontId="0" fillId="2" borderId="0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3" fontId="0" fillId="2" borderId="1" xfId="0" applyNumberFormat="1" applyFill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0" fontId="0" fillId="2" borderId="0" xfId="0" applyNumberFormat="1" applyFill="1" applyBorder="1" applyAlignment="1">
      <alignment horizontal="center" vertical="center"/>
    </xf>
    <xf numFmtId="0" fontId="2" fillId="6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>
      <alignment vertical="center"/>
    </xf>
    <xf numFmtId="0" fontId="0" fillId="2" borderId="1" xfId="0" applyNumberFormat="1" applyFill="1" applyBorder="1" applyAlignment="1">
      <alignment horizontal="right" vertical="center"/>
    </xf>
    <xf numFmtId="0" fontId="0" fillId="2" borderId="1" xfId="0" applyNumberFormat="1" applyFill="1" applyBorder="1" applyAlignment="1">
      <alignment vertical="center"/>
    </xf>
    <xf numFmtId="1" fontId="0" fillId="2" borderId="0" xfId="0" applyNumberFormat="1" applyFill="1">
      <alignment vertical="center"/>
    </xf>
    <xf numFmtId="0" fontId="0" fillId="2" borderId="0" xfId="0" applyNumberFormat="1" applyFill="1" applyBorder="1" applyAlignment="1">
      <alignment horizontal="left" vertical="center"/>
    </xf>
    <xf numFmtId="49" fontId="0" fillId="2" borderId="0" xfId="0" applyNumberFormat="1" applyFill="1" applyBorder="1" applyAlignment="1">
      <alignment horizontal="right" vertical="center"/>
    </xf>
    <xf numFmtId="0" fontId="0" fillId="2" borderId="0" xfId="0" applyNumberFormat="1" applyFont="1" applyFill="1" applyBorder="1">
      <alignment vertical="center"/>
    </xf>
    <xf numFmtId="1" fontId="0" fillId="2" borderId="0" xfId="0" applyNumberFormat="1" applyFill="1" applyBorder="1">
      <alignment vertical="center"/>
    </xf>
    <xf numFmtId="0" fontId="0" fillId="2" borderId="10" xfId="0" applyNumberForma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>
      <alignment vertical="center"/>
    </xf>
    <xf numFmtId="0" fontId="0" fillId="2" borderId="1" xfId="0" quotePrefix="1" applyNumberFormat="1" applyFill="1" applyBorder="1" applyAlignment="1">
      <alignment horizontal="right" vertical="center"/>
    </xf>
    <xf numFmtId="1" fontId="0" fillId="2" borderId="1" xfId="0" quotePrefix="1" applyNumberFormat="1" applyFill="1" applyBorder="1" applyAlignment="1">
      <alignment horizontal="right" vertical="center"/>
    </xf>
    <xf numFmtId="1" fontId="0" fillId="2" borderId="1" xfId="0" applyNumberFormat="1" applyFill="1" applyBorder="1" applyAlignment="1">
      <alignment horizontal="right" vertical="center"/>
    </xf>
    <xf numFmtId="177" fontId="0" fillId="2" borderId="1" xfId="1" applyNumberFormat="1" applyFont="1" applyFill="1" applyBorder="1" applyAlignment="1">
      <alignment horizontal="right" vertical="center"/>
    </xf>
    <xf numFmtId="177" fontId="0" fillId="2" borderId="1" xfId="1" applyNumberFormat="1" applyFont="1" applyFill="1" applyBorder="1" applyAlignment="1">
      <alignment vertical="center"/>
    </xf>
    <xf numFmtId="0" fontId="0" fillId="2" borderId="11" xfId="0" applyNumberFormat="1" applyFill="1" applyBorder="1">
      <alignment vertical="center"/>
    </xf>
    <xf numFmtId="0" fontId="0" fillId="2" borderId="12" xfId="0" applyNumberFormat="1" applyFill="1" applyBorder="1" applyAlignment="1">
      <alignment vertical="center"/>
    </xf>
    <xf numFmtId="0" fontId="2" fillId="10" borderId="0" xfId="0" applyNumberFormat="1" applyFont="1" applyFill="1" applyAlignment="1">
      <alignment horizontal="center" vertical="center"/>
    </xf>
    <xf numFmtId="0" fontId="4" fillId="7" borderId="14" xfId="0" applyNumberFormat="1" applyFont="1" applyFill="1" applyBorder="1" applyAlignment="1">
      <alignment horizontal="center" vertical="center" wrapText="1"/>
    </xf>
    <xf numFmtId="0" fontId="4" fillId="7" borderId="15" xfId="0" applyNumberFormat="1" applyFont="1" applyFill="1" applyBorder="1" applyAlignment="1">
      <alignment horizontal="center" vertical="center" wrapText="1"/>
    </xf>
    <xf numFmtId="0" fontId="4" fillId="7" borderId="16" xfId="0" applyNumberFormat="1" applyFont="1" applyFill="1" applyBorder="1" applyAlignment="1">
      <alignment horizontal="center" vertical="center" wrapText="1"/>
    </xf>
    <xf numFmtId="0" fontId="0" fillId="11" borderId="17" xfId="0" applyNumberForma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right" vertical="center"/>
    </xf>
    <xf numFmtId="0" fontId="5" fillId="11" borderId="18" xfId="0" applyNumberFormat="1" applyFont="1" applyFill="1" applyBorder="1" applyAlignment="1">
      <alignment horizontal="center" vertical="center" wrapText="1"/>
    </xf>
    <xf numFmtId="0" fontId="0" fillId="2" borderId="19" xfId="0" applyNumberFormat="1" applyFill="1" applyBorder="1" applyAlignment="1">
      <alignment horizontal="right" vertical="center"/>
    </xf>
    <xf numFmtId="0" fontId="5" fillId="11" borderId="17" xfId="0" applyNumberFormat="1" applyFont="1" applyFill="1" applyBorder="1" applyAlignment="1">
      <alignment horizontal="center" vertical="center" wrapText="1"/>
    </xf>
    <xf numFmtId="0" fontId="5" fillId="11" borderId="20" xfId="0" applyNumberFormat="1" applyFont="1" applyFill="1" applyBorder="1" applyAlignment="1">
      <alignment horizontal="center" vertical="center" wrapText="1"/>
    </xf>
    <xf numFmtId="0" fontId="0" fillId="2" borderId="21" xfId="0" applyNumberFormat="1" applyFill="1" applyBorder="1" applyAlignment="1">
      <alignment horizontal="right" vertical="center"/>
    </xf>
    <xf numFmtId="0" fontId="5" fillId="11" borderId="21" xfId="0" applyNumberFormat="1" applyFont="1" applyFill="1" applyBorder="1" applyAlignment="1">
      <alignment horizontal="center" vertical="center" wrapText="1"/>
    </xf>
    <xf numFmtId="0" fontId="0" fillId="2" borderId="22" xfId="0" applyNumberFormat="1" applyFill="1" applyBorder="1" applyAlignment="1">
      <alignment horizontal="right" vertical="center"/>
    </xf>
    <xf numFmtId="0" fontId="2" fillId="8" borderId="2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vertical="center"/>
    </xf>
    <xf numFmtId="0" fontId="6" fillId="2" borderId="0" xfId="0" quotePrefix="1" applyNumberFormat="1" applyFont="1" applyFill="1">
      <alignment vertical="center"/>
    </xf>
    <xf numFmtId="0" fontId="0" fillId="0" borderId="1" xfId="0" applyNumberFormat="1" applyFont="1" applyFill="1" applyBorder="1">
      <alignment vertical="center"/>
    </xf>
    <xf numFmtId="9" fontId="0" fillId="0" borderId="1" xfId="0" applyNumberFormat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left" vertical="center"/>
    </xf>
    <xf numFmtId="1" fontId="0" fillId="0" borderId="1" xfId="0" applyNumberFormat="1" applyBorder="1">
      <alignment vertical="center"/>
    </xf>
    <xf numFmtId="0" fontId="2" fillId="3" borderId="1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16" borderId="0" xfId="0" applyNumberFormat="1" applyFill="1">
      <alignment vertical="center"/>
    </xf>
    <xf numFmtId="0" fontId="1" fillId="16" borderId="0" xfId="0" applyNumberFormat="1" applyFont="1" applyFill="1">
      <alignment vertical="center"/>
    </xf>
    <xf numFmtId="0" fontId="15" fillId="18" borderId="1" xfId="0" applyNumberFormat="1" applyFont="1" applyFill="1" applyBorder="1" applyAlignment="1">
      <alignment horizontal="center" vertical="center"/>
    </xf>
    <xf numFmtId="0" fontId="1" fillId="16" borderId="1" xfId="0" applyNumberFormat="1" applyFont="1" applyFill="1" applyBorder="1">
      <alignment vertical="center"/>
    </xf>
    <xf numFmtId="0" fontId="1" fillId="16" borderId="1" xfId="0" applyNumberFormat="1" applyFont="1" applyFill="1" applyBorder="1" applyAlignment="1">
      <alignment horizontal="center" vertical="center"/>
    </xf>
    <xf numFmtId="0" fontId="16" fillId="18" borderId="0" xfId="0" applyNumberFormat="1" applyFont="1" applyFill="1" applyAlignment="1">
      <alignment horizontal="center" vertical="center"/>
    </xf>
    <xf numFmtId="0" fontId="2" fillId="3" borderId="34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left" vertical="center"/>
    </xf>
    <xf numFmtId="0" fontId="1" fillId="0" borderId="0" xfId="0" applyNumberFormat="1" applyFont="1">
      <alignment vertical="center"/>
    </xf>
    <xf numFmtId="49" fontId="1" fillId="2" borderId="1" xfId="0" applyNumberFormat="1" applyFont="1" applyFill="1" applyBorder="1" applyAlignment="1">
      <alignment horizontal="right" vertical="center"/>
    </xf>
    <xf numFmtId="0" fontId="1" fillId="0" borderId="1" xfId="0" applyNumberFormat="1" applyFont="1" applyBorder="1">
      <alignment vertical="center"/>
    </xf>
    <xf numFmtId="0" fontId="0" fillId="16" borderId="1" xfId="0" applyNumberFormat="1" applyFill="1" applyBorder="1" applyAlignment="1">
      <alignment horizontal="center" vertical="center"/>
    </xf>
    <xf numFmtId="0" fontId="1" fillId="19" borderId="1" xfId="0" applyNumberFormat="1" applyFont="1" applyFill="1" applyBorder="1" applyAlignment="1">
      <alignment horizontal="center" vertical="center"/>
    </xf>
    <xf numFmtId="0" fontId="2" fillId="17" borderId="1" xfId="0" applyNumberFormat="1" applyFont="1" applyFill="1" applyBorder="1" applyAlignment="1">
      <alignment horizontal="center" vertical="center"/>
    </xf>
    <xf numFmtId="0" fontId="1" fillId="16" borderId="0" xfId="0" applyNumberFormat="1" applyFont="1" applyFill="1" applyAlignment="1">
      <alignment horizontal="center" vertical="center"/>
    </xf>
    <xf numFmtId="0" fontId="2" fillId="20" borderId="36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>
      <alignment vertical="center"/>
    </xf>
    <xf numFmtId="0" fontId="2" fillId="3" borderId="1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16" borderId="1" xfId="0" applyNumberFormat="1" applyFill="1" applyBorder="1">
      <alignment vertical="center"/>
    </xf>
    <xf numFmtId="0" fontId="3" fillId="16" borderId="0" xfId="0" applyNumberFormat="1" applyFont="1" applyFill="1" applyBorder="1" applyAlignment="1">
      <alignment vertical="center"/>
    </xf>
    <xf numFmtId="0" fontId="2" fillId="16" borderId="0" xfId="0" applyNumberFormat="1" applyFont="1" applyFill="1" applyBorder="1" applyAlignment="1">
      <alignment horizontal="center" vertical="center"/>
    </xf>
    <xf numFmtId="0" fontId="2" fillId="16" borderId="0" xfId="0" applyNumberFormat="1" applyFont="1" applyFill="1" applyBorder="1" applyAlignment="1">
      <alignment vertical="center"/>
    </xf>
    <xf numFmtId="0" fontId="2" fillId="2" borderId="1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left" vertical="center" wrapText="1"/>
    </xf>
    <xf numFmtId="49" fontId="0" fillId="0" borderId="1" xfId="1" applyNumberFormat="1" applyFont="1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2" fillId="2" borderId="0" xfId="0" applyNumberFormat="1" applyFont="1" applyFill="1" applyAlignment="1">
      <alignment horizontal="left" vertical="center"/>
    </xf>
    <xf numFmtId="0" fontId="0" fillId="2" borderId="1" xfId="0" applyNumberFormat="1" applyFill="1" applyBorder="1" applyAlignment="1">
      <alignment horizontal="center" vertical="center" wrapText="1"/>
    </xf>
    <xf numFmtId="0" fontId="3" fillId="12" borderId="0" xfId="0" applyNumberFormat="1" applyFont="1" applyFill="1" applyAlignment="1">
      <alignment horizontal="left" vertical="center"/>
    </xf>
    <xf numFmtId="0" fontId="0" fillId="12" borderId="0" xfId="0" applyNumberFormat="1" applyFill="1" applyAlignment="1">
      <alignment horizontal="left" vertical="center"/>
    </xf>
    <xf numFmtId="0" fontId="0" fillId="2" borderId="32" xfId="0" applyNumberFormat="1" applyFill="1" applyBorder="1" applyAlignment="1">
      <alignment horizontal="center" vertical="center"/>
    </xf>
    <xf numFmtId="0" fontId="0" fillId="2" borderId="33" xfId="0" applyNumberFormat="1" applyFill="1" applyBorder="1" applyAlignment="1">
      <alignment horizontal="center" vertical="center"/>
    </xf>
    <xf numFmtId="0" fontId="0" fillId="2" borderId="34" xfId="0" applyNumberFormat="1" applyFill="1" applyBorder="1" applyAlignment="1">
      <alignment horizontal="left" vertical="center" wrapText="1"/>
    </xf>
    <xf numFmtId="0" fontId="0" fillId="2" borderId="35" xfId="0" applyNumberFormat="1" applyFill="1" applyBorder="1" applyAlignment="1">
      <alignment horizontal="left" vertical="center" wrapText="1"/>
    </xf>
    <xf numFmtId="0" fontId="0" fillId="2" borderId="34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2" borderId="35" xfId="0" applyNumberFormat="1" applyFill="1" applyBorder="1" applyAlignment="1">
      <alignment horizontal="center" vertical="center"/>
    </xf>
    <xf numFmtId="0" fontId="2" fillId="2" borderId="24" xfId="0" applyNumberFormat="1" applyFont="1" applyFill="1" applyBorder="1" applyAlignment="1">
      <alignment horizontal="center" vertical="center"/>
    </xf>
    <xf numFmtId="0" fontId="2" fillId="2" borderId="26" xfId="0" applyNumberFormat="1" applyFont="1" applyFill="1" applyBorder="1" applyAlignment="1">
      <alignment horizontal="center" vertical="center"/>
    </xf>
    <xf numFmtId="0" fontId="2" fillId="2" borderId="29" xfId="0" applyNumberFormat="1" applyFont="1" applyFill="1" applyBorder="1" applyAlignment="1">
      <alignment horizontal="center" vertical="center"/>
    </xf>
    <xf numFmtId="0" fontId="2" fillId="2" borderId="31" xfId="0" applyNumberFormat="1" applyFont="1" applyFill="1" applyBorder="1" applyAlignment="1">
      <alignment horizontal="center" vertical="center"/>
    </xf>
    <xf numFmtId="0" fontId="2" fillId="6" borderId="24" xfId="0" applyNumberFormat="1" applyFont="1" applyFill="1" applyBorder="1" applyAlignment="1">
      <alignment horizontal="left" vertical="center" wrapText="1"/>
    </xf>
    <xf numFmtId="0" fontId="2" fillId="6" borderId="25" xfId="0" applyNumberFormat="1" applyFont="1" applyFill="1" applyBorder="1" applyAlignment="1">
      <alignment horizontal="left" vertical="center" wrapText="1"/>
    </xf>
    <xf numFmtId="0" fontId="2" fillId="6" borderId="26" xfId="0" applyNumberFormat="1" applyFont="1" applyFill="1" applyBorder="1" applyAlignment="1">
      <alignment horizontal="left" vertical="center" wrapText="1"/>
    </xf>
    <xf numFmtId="0" fontId="2" fillId="6" borderId="27" xfId="0" applyNumberFormat="1" applyFont="1" applyFill="1" applyBorder="1" applyAlignment="1">
      <alignment horizontal="left" vertical="center" wrapText="1"/>
    </xf>
    <xf numFmtId="0" fontId="2" fillId="6" borderId="0" xfId="0" applyNumberFormat="1" applyFont="1" applyFill="1" applyBorder="1" applyAlignment="1">
      <alignment horizontal="left" vertical="center" wrapText="1"/>
    </xf>
    <xf numFmtId="0" fontId="2" fillId="6" borderId="28" xfId="0" applyNumberFormat="1" applyFont="1" applyFill="1" applyBorder="1" applyAlignment="1">
      <alignment horizontal="left" vertical="center" wrapText="1"/>
    </xf>
    <xf numFmtId="0" fontId="2" fillId="6" borderId="29" xfId="0" applyNumberFormat="1" applyFont="1" applyFill="1" applyBorder="1" applyAlignment="1">
      <alignment horizontal="left" vertical="center" wrapText="1"/>
    </xf>
    <xf numFmtId="0" fontId="2" fillId="6" borderId="30" xfId="0" applyNumberFormat="1" applyFont="1" applyFill="1" applyBorder="1" applyAlignment="1">
      <alignment horizontal="left" vertical="center" wrapText="1"/>
    </xf>
    <xf numFmtId="0" fontId="2" fillId="6" borderId="31" xfId="0" applyNumberFormat="1" applyFont="1" applyFill="1" applyBorder="1" applyAlignment="1">
      <alignment horizontal="left" vertical="center" wrapText="1"/>
    </xf>
    <xf numFmtId="0" fontId="0" fillId="13" borderId="23" xfId="0" applyNumberFormat="1" applyFill="1" applyBorder="1" applyAlignment="1">
      <alignment horizontal="center" vertical="center"/>
    </xf>
    <xf numFmtId="0" fontId="0" fillId="13" borderId="10" xfId="0" applyNumberFormat="1" applyFill="1" applyBorder="1" applyAlignment="1">
      <alignment horizontal="center" vertical="center"/>
    </xf>
    <xf numFmtId="0" fontId="2" fillId="2" borderId="23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0" fillId="4" borderId="25" xfId="0" applyNumberFormat="1" applyFont="1" applyFill="1" applyBorder="1" applyAlignment="1">
      <alignment horizontal="left" vertical="center" wrapText="1"/>
    </xf>
    <xf numFmtId="0" fontId="0" fillId="4" borderId="26" xfId="0" applyNumberFormat="1" applyFont="1" applyFill="1" applyBorder="1" applyAlignment="1">
      <alignment horizontal="left" vertical="center" wrapText="1"/>
    </xf>
    <xf numFmtId="0" fontId="0" fillId="4" borderId="27" xfId="0" applyNumberFormat="1" applyFont="1" applyFill="1" applyBorder="1" applyAlignment="1">
      <alignment horizontal="left" vertical="center" wrapText="1"/>
    </xf>
    <xf numFmtId="0" fontId="0" fillId="4" borderId="0" xfId="0" applyNumberFormat="1" applyFont="1" applyFill="1" applyBorder="1" applyAlignment="1">
      <alignment horizontal="left" vertical="center" wrapText="1"/>
    </xf>
    <xf numFmtId="0" fontId="0" fillId="4" borderId="28" xfId="0" applyNumberFormat="1" applyFont="1" applyFill="1" applyBorder="1" applyAlignment="1">
      <alignment horizontal="left" vertical="center" wrapText="1"/>
    </xf>
    <xf numFmtId="0" fontId="0" fillId="4" borderId="29" xfId="0" applyNumberFormat="1" applyFont="1" applyFill="1" applyBorder="1" applyAlignment="1">
      <alignment horizontal="left" vertical="center" wrapText="1"/>
    </xf>
    <xf numFmtId="0" fontId="0" fillId="4" borderId="30" xfId="0" applyNumberFormat="1" applyFont="1" applyFill="1" applyBorder="1" applyAlignment="1">
      <alignment horizontal="left" vertical="center" wrapText="1"/>
    </xf>
    <xf numFmtId="0" fontId="0" fillId="4" borderId="31" xfId="0" applyNumberFormat="1" applyFont="1" applyFill="1" applyBorder="1" applyAlignment="1">
      <alignment horizontal="left" vertical="center" wrapText="1"/>
    </xf>
    <xf numFmtId="0" fontId="2" fillId="10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3" fillId="14" borderId="1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16" borderId="0" xfId="0" applyNumberFormat="1" applyFon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1" fillId="6" borderId="24" xfId="0" applyNumberFormat="1" applyFont="1" applyFill="1" applyBorder="1" applyAlignment="1">
      <alignment horizontal="left" vertical="center" wrapText="1"/>
    </xf>
    <xf numFmtId="0" fontId="0" fillId="6" borderId="25" xfId="0" applyNumberFormat="1" applyFont="1" applyFill="1" applyBorder="1" applyAlignment="1">
      <alignment horizontal="left" vertical="center" wrapText="1"/>
    </xf>
    <xf numFmtId="0" fontId="0" fillId="6" borderId="26" xfId="0" applyNumberFormat="1" applyFont="1" applyFill="1" applyBorder="1" applyAlignment="1">
      <alignment horizontal="left" vertical="center" wrapText="1"/>
    </xf>
    <xf numFmtId="0" fontId="0" fillId="6" borderId="27" xfId="0" applyNumberFormat="1" applyFont="1" applyFill="1" applyBorder="1" applyAlignment="1">
      <alignment horizontal="left" vertical="center" wrapText="1"/>
    </xf>
    <xf numFmtId="0" fontId="0" fillId="6" borderId="0" xfId="0" applyNumberFormat="1" applyFont="1" applyFill="1" applyBorder="1" applyAlignment="1">
      <alignment horizontal="left" vertical="center" wrapText="1"/>
    </xf>
    <xf numFmtId="0" fontId="0" fillId="6" borderId="28" xfId="0" applyNumberFormat="1" applyFont="1" applyFill="1" applyBorder="1" applyAlignment="1">
      <alignment horizontal="left" vertical="center" wrapText="1"/>
    </xf>
    <xf numFmtId="0" fontId="0" fillId="6" borderId="29" xfId="0" applyNumberFormat="1" applyFont="1" applyFill="1" applyBorder="1" applyAlignment="1">
      <alignment horizontal="left" vertical="center" wrapText="1"/>
    </xf>
    <xf numFmtId="0" fontId="0" fillId="6" borderId="30" xfId="0" applyNumberFormat="1" applyFont="1" applyFill="1" applyBorder="1" applyAlignment="1">
      <alignment horizontal="left" vertical="center" wrapText="1"/>
    </xf>
    <xf numFmtId="0" fontId="0" fillId="6" borderId="3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center" vertical="center"/>
    </xf>
    <xf numFmtId="0" fontId="0" fillId="15" borderId="23" xfId="0" applyNumberFormat="1" applyFont="1" applyFill="1" applyBorder="1" applyAlignment="1">
      <alignment horizontal="center" vertical="center"/>
    </xf>
    <xf numFmtId="0" fontId="0" fillId="15" borderId="13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2" fillId="17" borderId="24" xfId="0" applyNumberFormat="1" applyFont="1" applyFill="1" applyBorder="1" applyAlignment="1">
      <alignment horizontal="left" vertical="center" wrapText="1"/>
    </xf>
    <xf numFmtId="0" fontId="2" fillId="17" borderId="25" xfId="0" applyNumberFormat="1" applyFont="1" applyFill="1" applyBorder="1" applyAlignment="1">
      <alignment horizontal="left" vertical="center" wrapText="1"/>
    </xf>
    <xf numFmtId="0" fontId="2" fillId="17" borderId="26" xfId="0" applyNumberFormat="1" applyFont="1" applyFill="1" applyBorder="1" applyAlignment="1">
      <alignment horizontal="left" vertical="center" wrapText="1"/>
    </xf>
    <xf numFmtId="0" fontId="2" fillId="17" borderId="27" xfId="0" applyNumberFormat="1" applyFont="1" applyFill="1" applyBorder="1" applyAlignment="1">
      <alignment horizontal="left" vertical="center" wrapText="1"/>
    </xf>
    <xf numFmtId="0" fontId="2" fillId="17" borderId="0" xfId="0" applyNumberFormat="1" applyFont="1" applyFill="1" applyBorder="1" applyAlignment="1">
      <alignment horizontal="left" vertical="center" wrapText="1"/>
    </xf>
    <xf numFmtId="0" fontId="2" fillId="17" borderId="28" xfId="0" applyNumberFormat="1" applyFont="1" applyFill="1" applyBorder="1" applyAlignment="1">
      <alignment horizontal="left" vertical="center" wrapText="1"/>
    </xf>
    <xf numFmtId="0" fontId="2" fillId="17" borderId="29" xfId="0" applyNumberFormat="1" applyFont="1" applyFill="1" applyBorder="1" applyAlignment="1">
      <alignment horizontal="left" vertical="center" wrapText="1"/>
    </xf>
    <xf numFmtId="0" fontId="2" fillId="17" borderId="30" xfId="0" applyNumberFormat="1" applyFont="1" applyFill="1" applyBorder="1" applyAlignment="1">
      <alignment horizontal="left" vertical="center" wrapText="1"/>
    </xf>
    <xf numFmtId="0" fontId="2" fillId="17" borderId="31" xfId="0" applyNumberFormat="1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right" vertical="center"/>
    </xf>
    <xf numFmtId="49" fontId="1" fillId="0" borderId="1" xfId="0" applyNumberFormat="1" applyFont="1" applyBorder="1" applyAlignment="1">
      <alignment horizontal="right" vertical="center"/>
    </xf>
    <xf numFmtId="0" fontId="1" fillId="4" borderId="24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>
      <alignment vertical="center"/>
    </xf>
    <xf numFmtId="41" fontId="0" fillId="2" borderId="1" xfId="1" applyFont="1" applyFill="1" applyBorder="1">
      <alignment vertical="center"/>
    </xf>
    <xf numFmtId="41" fontId="0" fillId="2" borderId="1" xfId="1" applyFont="1" applyFill="1" applyBorder="1" applyAlignment="1">
      <alignment horizontal="right" vertical="center"/>
    </xf>
    <xf numFmtId="0" fontId="1" fillId="6" borderId="27" xfId="0" applyNumberFormat="1" applyFont="1" applyFill="1" applyBorder="1" applyAlignment="1">
      <alignment horizontal="left" vertical="center" wrapText="1"/>
    </xf>
    <xf numFmtId="0" fontId="1" fillId="6" borderId="0" xfId="0" applyNumberFormat="1" applyFont="1" applyFill="1" applyBorder="1" applyAlignment="1">
      <alignment horizontal="left" vertical="center" wrapText="1"/>
    </xf>
    <xf numFmtId="0" fontId="1" fillId="6" borderId="25" xfId="0" applyNumberFormat="1" applyFont="1" applyFill="1" applyBorder="1" applyAlignment="1">
      <alignment horizontal="left" vertical="center" wrapText="1"/>
    </xf>
    <xf numFmtId="0" fontId="1" fillId="6" borderId="26" xfId="0" applyNumberFormat="1" applyFont="1" applyFill="1" applyBorder="1" applyAlignment="1">
      <alignment horizontal="left" vertical="center" wrapText="1"/>
    </xf>
    <xf numFmtId="0" fontId="1" fillId="6" borderId="28" xfId="0" applyNumberFormat="1" applyFont="1" applyFill="1" applyBorder="1" applyAlignment="1">
      <alignment horizontal="left" vertical="center" wrapText="1"/>
    </xf>
    <xf numFmtId="0" fontId="1" fillId="6" borderId="29" xfId="0" applyNumberFormat="1" applyFont="1" applyFill="1" applyBorder="1" applyAlignment="1">
      <alignment horizontal="left" vertical="center" wrapText="1"/>
    </xf>
    <xf numFmtId="0" fontId="1" fillId="6" borderId="30" xfId="0" applyNumberFormat="1" applyFont="1" applyFill="1" applyBorder="1" applyAlignment="1">
      <alignment horizontal="left" vertical="center" wrapText="1"/>
    </xf>
    <xf numFmtId="0" fontId="1" fillId="6" borderId="31" xfId="0" applyNumberFormat="1" applyFont="1" applyFill="1" applyBorder="1" applyAlignment="1">
      <alignment horizontal="left" vertical="center" wrapText="1"/>
    </xf>
    <xf numFmtId="0" fontId="21" fillId="21" borderId="1" xfId="0" applyFont="1" applyFill="1" applyBorder="1" applyAlignment="1">
      <alignment horizontal="center" vertical="center"/>
    </xf>
    <xf numFmtId="1" fontId="21" fillId="21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1" fontId="0" fillId="0" borderId="1" xfId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400" b="1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400" b="1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rPr>
              <a:t>가격 증가 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 ~ 9</c:v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시스템'!$C$17:$L$17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2</c:v>
                </c:pt>
                <c:pt idx="2">
                  <c:v>2.2400000000000002</c:v>
                </c:pt>
                <c:pt idx="3">
                  <c:v>2.5088000000000004</c:v>
                </c:pt>
                <c:pt idx="4">
                  <c:v>2.8098560000000008</c:v>
                </c:pt>
                <c:pt idx="5">
                  <c:v>3.1470387200000012</c:v>
                </c:pt>
                <c:pt idx="6">
                  <c:v>3.5246833664000015</c:v>
                </c:pt>
                <c:pt idx="7">
                  <c:v>3.9476453703680021</c:v>
                </c:pt>
                <c:pt idx="8">
                  <c:v>4.4213628148121629</c:v>
                </c:pt>
                <c:pt idx="9">
                  <c:v>4.9519263525896227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9-4A62-891F-AF5913D404AF}"/>
            </c:ext>
          </c:extLst>
        </c:ser>
        <c:ser>
          <c:idx val="1"/>
          <c:order val="1"/>
          <c:tx>
            <c:v>10 ~ 19</c:v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시스템'!$C$18:$L$18</c:f>
              <c:numCache>
                <c:formatCode>0</c:formatCode>
                <c:ptCount val="10"/>
                <c:pt idx="0">
                  <c:v>5.5461575149003783</c:v>
                </c:pt>
                <c:pt idx="1">
                  <c:v>6.2116964166884241</c:v>
                </c:pt>
                <c:pt idx="2">
                  <c:v>6.9570999866910359</c:v>
                </c:pt>
                <c:pt idx="3">
                  <c:v>7.7919519850939611</c:v>
                </c:pt>
                <c:pt idx="4">
                  <c:v>8.7269862233052375</c:v>
                </c:pt>
                <c:pt idx="5">
                  <c:v>9.7742245701018664</c:v>
                </c:pt>
                <c:pt idx="6">
                  <c:v>10.947131518514091</c:v>
                </c:pt>
                <c:pt idx="7">
                  <c:v>12.260787300735783</c:v>
                </c:pt>
                <c:pt idx="8">
                  <c:v>13.732081776824078</c:v>
                </c:pt>
                <c:pt idx="9">
                  <c:v>15.379931590042968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9-4A62-891F-AF5913D404AF}"/>
            </c:ext>
          </c:extLst>
        </c:ser>
        <c:ser>
          <c:idx val="2"/>
          <c:order val="2"/>
          <c:tx>
            <c:v>20 ~ 29</c:v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시스템'!$C$19:$L$19</c:f>
              <c:numCache>
                <c:formatCode>0</c:formatCode>
                <c:ptCount val="10"/>
                <c:pt idx="0">
                  <c:v>17.225523380848127</c:v>
                </c:pt>
                <c:pt idx="1">
                  <c:v>19.292586186549904</c:v>
                </c:pt>
                <c:pt idx="2">
                  <c:v>21.607696528935897</c:v>
                </c:pt>
                <c:pt idx="3">
                  <c:v>24.200620112408206</c:v>
                </c:pt>
                <c:pt idx="4">
                  <c:v>27.104694525897195</c:v>
                </c:pt>
                <c:pt idx="5">
                  <c:v>30.357257869004862</c:v>
                </c:pt>
                <c:pt idx="6">
                  <c:v>34.00012881328545</c:v>
                </c:pt>
                <c:pt idx="7">
                  <c:v>38.080144270879707</c:v>
                </c:pt>
                <c:pt idx="8">
                  <c:v>42.649761583385278</c:v>
                </c:pt>
                <c:pt idx="9">
                  <c:v>47.767732973391517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9-4A62-891F-AF5913D404AF}"/>
            </c:ext>
          </c:extLst>
        </c:ser>
        <c:ser>
          <c:idx val="3"/>
          <c:order val="3"/>
          <c:tx>
            <c:v>30 ~ 39</c:v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시스템'!$C$20:$L$20</c:f>
              <c:numCache>
                <c:formatCode>0</c:formatCode>
                <c:ptCount val="10"/>
                <c:pt idx="0">
                  <c:v>53.499860930198501</c:v>
                </c:pt>
                <c:pt idx="1">
                  <c:v>59.919844241822325</c:v>
                </c:pt>
                <c:pt idx="2">
                  <c:v>67.110225550841008</c:v>
                </c:pt>
                <c:pt idx="3">
                  <c:v>75.163452616941939</c:v>
                </c:pt>
                <c:pt idx="4">
                  <c:v>84.183066930974974</c:v>
                </c:pt>
                <c:pt idx="5">
                  <c:v>94.285034962691981</c:v>
                </c:pt>
                <c:pt idx="6">
                  <c:v>105.59923915821503</c:v>
                </c:pt>
                <c:pt idx="7">
                  <c:v>118.27114785720084</c:v>
                </c:pt>
                <c:pt idx="8">
                  <c:v>132.46368560006496</c:v>
                </c:pt>
                <c:pt idx="9">
                  <c:v>148.35932787207278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D9-4A62-891F-AF5913D404AF}"/>
            </c:ext>
          </c:extLst>
        </c:ser>
        <c:ser>
          <c:idx val="4"/>
          <c:order val="4"/>
          <c:tx>
            <c:v>40 ~ 49</c:v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시스템'!$C$21:$L$21</c:f>
              <c:numCache>
                <c:formatCode>0</c:formatCode>
                <c:ptCount val="10"/>
                <c:pt idx="0">
                  <c:v>166.16244721672155</c:v>
                </c:pt>
                <c:pt idx="1">
                  <c:v>186.10194088272814</c:v>
                </c:pt>
                <c:pt idx="2">
                  <c:v>208.43417378865553</c:v>
                </c:pt>
                <c:pt idx="3">
                  <c:v>233.4462746432942</c:v>
                </c:pt>
                <c:pt idx="4">
                  <c:v>261.45982760048952</c:v>
                </c:pt>
                <c:pt idx="5">
                  <c:v>292.83500691254829</c:v>
                </c:pt>
                <c:pt idx="6">
                  <c:v>327.97520774205412</c:v>
                </c:pt>
                <c:pt idx="7">
                  <c:v>367.33223267110066</c:v>
                </c:pt>
                <c:pt idx="8">
                  <c:v>411.41210059163279</c:v>
                </c:pt>
                <c:pt idx="9">
                  <c:v>460.78155266262877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D9-4A62-891F-AF5913D404AF}"/>
            </c:ext>
          </c:extLst>
        </c:ser>
        <c:ser>
          <c:idx val="5"/>
          <c:order val="5"/>
          <c:tx>
            <c:v>50 ~ 59</c:v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시스템'!$C$22:$L$22</c:f>
              <c:numCache>
                <c:formatCode>0</c:formatCode>
                <c:ptCount val="10"/>
                <c:pt idx="0">
                  <c:v>516.07533898214422</c:v>
                </c:pt>
                <c:pt idx="1">
                  <c:v>578.00437966000163</c:v>
                </c:pt>
                <c:pt idx="2">
                  <c:v>647.36490521920189</c:v>
                </c:pt>
                <c:pt idx="3">
                  <c:v>725.04869384550614</c:v>
                </c:pt>
                <c:pt idx="4">
                  <c:v>812.0545371069669</c:v>
                </c:pt>
                <c:pt idx="5">
                  <c:v>909.50108155980297</c:v>
                </c:pt>
                <c:pt idx="6">
                  <c:v>1018.6412113469794</c:v>
                </c:pt>
                <c:pt idx="7">
                  <c:v>1140.8781567086171</c:v>
                </c:pt>
                <c:pt idx="8">
                  <c:v>1277.7835355136513</c:v>
                </c:pt>
                <c:pt idx="9">
                  <c:v>1431.1175597752895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D9-4A62-891F-AF5913D404AF}"/>
            </c:ext>
          </c:extLst>
        </c:ser>
        <c:ser>
          <c:idx val="6"/>
          <c:order val="6"/>
          <c:tx>
            <c:v>60 ~ 69</c:v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시스템'!$C$23:$L$23</c:f>
              <c:numCache>
                <c:formatCode>0</c:formatCode>
                <c:ptCount val="10"/>
                <c:pt idx="0">
                  <c:v>1602.8516669483245</c:v>
                </c:pt>
                <c:pt idx="1">
                  <c:v>1795.1938669821236</c:v>
                </c:pt>
                <c:pt idx="2">
                  <c:v>2010.6171310199786</c:v>
                </c:pt>
                <c:pt idx="3">
                  <c:v>2251.8911867423762</c:v>
                </c:pt>
                <c:pt idx="4">
                  <c:v>2522.1181291514617</c:v>
                </c:pt>
                <c:pt idx="5">
                  <c:v>2824.7723046496376</c:v>
                </c:pt>
                <c:pt idx="6">
                  <c:v>3163.7449812075943</c:v>
                </c:pt>
                <c:pt idx="7">
                  <c:v>3543.394378952506</c:v>
                </c:pt>
                <c:pt idx="8">
                  <c:v>3968.6017044268069</c:v>
                </c:pt>
                <c:pt idx="9">
                  <c:v>4444.833908958024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D9-4A62-891F-AF5913D404AF}"/>
            </c:ext>
          </c:extLst>
        </c:ser>
        <c:ser>
          <c:idx val="7"/>
          <c:order val="7"/>
          <c:tx>
            <c:v>70 ~ 79</c:v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시스템'!$C$24:$L$24</c:f>
              <c:numCache>
                <c:formatCode>0</c:formatCode>
                <c:ptCount val="10"/>
                <c:pt idx="0">
                  <c:v>4978.2139780329871</c:v>
                </c:pt>
                <c:pt idx="1">
                  <c:v>5575.5996553969462</c:v>
                </c:pt>
                <c:pt idx="2">
                  <c:v>6244.6716140445806</c:v>
                </c:pt>
                <c:pt idx="3">
                  <c:v>6994.0322077299306</c:v>
                </c:pt>
                <c:pt idx="4">
                  <c:v>7833.3160726575234</c:v>
                </c:pt>
                <c:pt idx="5">
                  <c:v>8773.3140013764278</c:v>
                </c:pt>
                <c:pt idx="6">
                  <c:v>9826.1116815416008</c:v>
                </c:pt>
                <c:pt idx="7">
                  <c:v>11005.245083326594</c:v>
                </c:pt>
                <c:pt idx="8">
                  <c:v>12325.874493325786</c:v>
                </c:pt>
                <c:pt idx="9">
                  <c:v>13804.979432524882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D9-4A62-891F-AF5913D404AF}"/>
            </c:ext>
          </c:extLst>
        </c:ser>
        <c:ser>
          <c:idx val="8"/>
          <c:order val="8"/>
          <c:tx>
            <c:v>80 ~ 89</c:v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시스템'!$C$25:$L$25</c:f>
              <c:numCache>
                <c:formatCode>0</c:formatCode>
                <c:ptCount val="10"/>
                <c:pt idx="0">
                  <c:v>15461.57696442787</c:v>
                </c:pt>
                <c:pt idx="1">
                  <c:v>17316.966200159215</c:v>
                </c:pt>
                <c:pt idx="2">
                  <c:v>19395.002144178321</c:v>
                </c:pt>
                <c:pt idx="3">
                  <c:v>21722.402401479721</c:v>
                </c:pt>
                <c:pt idx="4">
                  <c:v>24329.090689657289</c:v>
                </c:pt>
                <c:pt idx="5">
                  <c:v>27248.581572416166</c:v>
                </c:pt>
                <c:pt idx="6">
                  <c:v>30518.411361106108</c:v>
                </c:pt>
                <c:pt idx="7">
                  <c:v>34180.620724438842</c:v>
                </c:pt>
                <c:pt idx="8">
                  <c:v>38282.295211371507</c:v>
                </c:pt>
                <c:pt idx="9">
                  <c:v>42876.170636736089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D9-4A62-891F-AF5913D404AF}"/>
            </c:ext>
          </c:extLst>
        </c:ser>
        <c:ser>
          <c:idx val="9"/>
          <c:order val="9"/>
          <c:tx>
            <c:v>90 ~ 99</c:v>
          </c:tx>
          <c:spPr>
            <a:ln w="28575" cap="rnd" cmpd="sng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시스템'!$C$26:$L$26</c:f>
              <c:numCache>
                <c:formatCode>0</c:formatCode>
                <c:ptCount val="10"/>
                <c:pt idx="0">
                  <c:v>48021.311113144424</c:v>
                </c:pt>
                <c:pt idx="1">
                  <c:v>53783.868446721761</c:v>
                </c:pt>
                <c:pt idx="2">
                  <c:v>60237.932660328377</c:v>
                </c:pt>
                <c:pt idx="3">
                  <c:v>67466.484579567783</c:v>
                </c:pt>
                <c:pt idx="4">
                  <c:v>75562.462729115927</c:v>
                </c:pt>
                <c:pt idx="5">
                  <c:v>84629.95825660984</c:v>
                </c:pt>
                <c:pt idx="6">
                  <c:v>94785.553247403033</c:v>
                </c:pt>
                <c:pt idx="7">
                  <c:v>106159.81963709141</c:v>
                </c:pt>
                <c:pt idx="8">
                  <c:v>118898.99799354239</c:v>
                </c:pt>
                <c:pt idx="9">
                  <c:v>133166.8777527675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D9-4A62-891F-AF5913D40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190576"/>
        <c:axId val="228178944"/>
      </c:lineChart>
      <c:catAx>
        <c:axId val="274190576"/>
        <c:scaling>
          <c:orientation val="minMax"/>
        </c:scaling>
        <c:delete val="0"/>
        <c:axPos val="b"/>
        <c:title>
          <c:tx>
            <c:rich>
              <a:bodyPr rot="0" vert="horz" wrap="none" lIns="0" tIns="0" rIns="0" bIns="0" anchor="ctr" anchorCtr="1"/>
              <a:lstStyle/>
              <a:p>
                <a:pPr algn="l">
                  <a:defRPr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r>
                  <a:rPr lang="ko-KR" altLang="en-US"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rPr>
                  <a:t>레벨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5.6873798370361328E-2"/>
              <c:y val="0.88189721107482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228178944"/>
        <c:crosses val="autoZero"/>
        <c:auto val="1"/>
        <c:lblAlgn val="ctr"/>
        <c:lblOffset val="100"/>
        <c:tickMarkSkip val="1"/>
        <c:noMultiLvlLbl val="0"/>
      </c:catAx>
      <c:valAx>
        <c:axId val="2281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274190576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2911149263382"/>
          <c:y val="0.86313813924789429"/>
          <c:w val="0.70541775226593018"/>
          <c:h val="7.789912074804306E-2"/>
        </c:manualLayout>
      </c:layout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65449332748522"/>
          <c:y val="4.7774158523344191E-2"/>
          <c:w val="0.77763301305693744"/>
          <c:h val="0.73729308266434124"/>
        </c:manualLayout>
      </c:layout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'보물 시스템'!$C$16:$C$25</c:f>
              <c:numCache>
                <c:formatCode>0</c:formatCode>
                <c:ptCount val="10"/>
                <c:pt idx="0">
                  <c:v>0</c:v>
                </c:pt>
                <c:pt idx="1">
                  <c:v>177</c:v>
                </c:pt>
                <c:pt idx="2">
                  <c:v>357</c:v>
                </c:pt>
                <c:pt idx="3">
                  <c:v>537</c:v>
                </c:pt>
                <c:pt idx="4">
                  <c:v>717</c:v>
                </c:pt>
                <c:pt idx="5">
                  <c:v>897</c:v>
                </c:pt>
                <c:pt idx="6">
                  <c:v>1077</c:v>
                </c:pt>
                <c:pt idx="7">
                  <c:v>1257</c:v>
                </c:pt>
                <c:pt idx="8">
                  <c:v>1437</c:v>
                </c:pt>
                <c:pt idx="9">
                  <c:v>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7-4E04-BE49-DBF3F9B6C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353936"/>
        <c:axId val="1804850560"/>
      </c:lineChart>
      <c:catAx>
        <c:axId val="2111353936"/>
        <c:scaling>
          <c:orientation val="minMax"/>
        </c:scaling>
        <c:delete val="0"/>
        <c:axPos val="b"/>
        <c:title>
          <c:tx>
            <c:rich>
              <a:bodyPr rot="0" vert="horz" wrap="none" lIns="0" tIns="0" rIns="0" bIns="0" anchor="ctr" anchorCtr="1"/>
              <a:lstStyle/>
              <a:p>
                <a:pPr algn="l">
                  <a:defRPr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r>
                  <a:rPr lang="ko-KR" altLang="en-US"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rPr>
                  <a:t>보물 레벨 값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518243670463562"/>
              <c:y val="0.852070689201354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804850560"/>
        <c:crosses val="autoZero"/>
        <c:auto val="1"/>
        <c:lblAlgn val="ctr"/>
        <c:lblOffset val="100"/>
        <c:tickMarkSkip val="1"/>
        <c:noMultiLvlLbl val="0"/>
      </c:catAx>
      <c:valAx>
        <c:axId val="18048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="eaVert" wrap="none" lIns="0" tIns="0" rIns="0" bIns="0" anchor="ctr" anchorCtr="1"/>
              <a:lstStyle/>
              <a:p>
                <a:pPr algn="l">
                  <a:defRPr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r>
                  <a:rPr lang="ko-KR" altLang="en-US"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rPr>
                  <a:t>단위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9020553454756737E-2"/>
              <c:y val="0.337150633335113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211135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0</xdr:row>
      <xdr:rowOff>200025</xdr:rowOff>
    </xdr:from>
    <xdr:to>
      <xdr:col>19</xdr:col>
      <xdr:colOff>466725</xdr:colOff>
      <xdr:row>25</xdr:row>
      <xdr:rowOff>200025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13</xdr:row>
      <xdr:rowOff>0</xdr:rowOff>
    </xdr:from>
    <xdr:to>
      <xdr:col>24</xdr:col>
      <xdr:colOff>142874</xdr:colOff>
      <xdr:row>26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2F5597"/>
  </sheetPr>
  <dimension ref="A2:U46"/>
  <sheetViews>
    <sheetView topLeftCell="D13" zoomScaleNormal="100" zoomScaleSheetLayoutView="75" workbookViewId="0">
      <selection activeCell="L30" sqref="L30"/>
    </sheetView>
  </sheetViews>
  <sheetFormatPr defaultColWidth="9" defaultRowHeight="16.5" x14ac:dyDescent="0.3"/>
  <cols>
    <col min="1" max="1" width="2.125" style="2" customWidth="1"/>
    <col min="2" max="2" width="7.125" style="2" bestFit="1" customWidth="1"/>
    <col min="3" max="3" width="9.5" style="2" bestFit="1" customWidth="1"/>
    <col min="4" max="4" width="7.125" style="2" bestFit="1" customWidth="1"/>
    <col min="5" max="5" width="9.5" style="2" bestFit="1" customWidth="1"/>
    <col min="6" max="6" width="7.125" style="2" bestFit="1" customWidth="1"/>
    <col min="7" max="7" width="10.125" style="2" bestFit="1" customWidth="1"/>
    <col min="8" max="8" width="7.125" style="2" bestFit="1" customWidth="1"/>
    <col min="9" max="9" width="16.125" style="2" bestFit="1" customWidth="1"/>
    <col min="10" max="10" width="67.375" style="2" customWidth="1"/>
    <col min="11" max="11" width="9.875" style="2" bestFit="1" customWidth="1"/>
    <col min="12" max="16384" width="9" style="2"/>
  </cols>
  <sheetData>
    <row r="2" spans="2:21" x14ac:dyDescent="0.3">
      <c r="B2" s="121" t="s">
        <v>190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</row>
    <row r="4" spans="2:21" x14ac:dyDescent="0.3">
      <c r="B4" s="6"/>
      <c r="C4" s="6"/>
      <c r="D4" s="6"/>
      <c r="E4" s="6"/>
      <c r="F4" s="6"/>
    </row>
    <row r="5" spans="2:21" x14ac:dyDescent="0.3">
      <c r="B5" s="6"/>
      <c r="C5" s="6"/>
      <c r="D5" s="6"/>
      <c r="E5" s="6"/>
      <c r="F5" s="6"/>
    </row>
    <row r="6" spans="2:21" x14ac:dyDescent="0.3">
      <c r="B6" s="130" t="s">
        <v>266</v>
      </c>
      <c r="C6" s="131"/>
    </row>
    <row r="7" spans="2:21" x14ac:dyDescent="0.3">
      <c r="B7" s="132"/>
      <c r="C7" s="133"/>
    </row>
    <row r="8" spans="2:21" x14ac:dyDescent="0.3">
      <c r="B8" s="7"/>
    </row>
    <row r="9" spans="2:21" x14ac:dyDescent="0.3">
      <c r="B9" s="8"/>
    </row>
    <row r="10" spans="2:21" ht="21" customHeight="1" x14ac:dyDescent="0.3">
      <c r="B10" s="8"/>
    </row>
    <row r="11" spans="2:21" ht="17.25" customHeight="1" x14ac:dyDescent="0.3">
      <c r="B11" s="8"/>
      <c r="F11" s="4"/>
      <c r="G11" s="4"/>
    </row>
    <row r="12" spans="2:21" x14ac:dyDescent="0.3">
      <c r="B12" s="8"/>
      <c r="C12" s="9"/>
      <c r="D12" s="130" t="s">
        <v>224</v>
      </c>
      <c r="E12" s="131"/>
      <c r="F12" s="4"/>
    </row>
    <row r="13" spans="2:21" ht="25.5" customHeight="1" x14ac:dyDescent="0.3">
      <c r="C13" s="11"/>
      <c r="D13" s="132"/>
      <c r="E13" s="133"/>
      <c r="F13" s="12"/>
      <c r="G13" s="21"/>
    </row>
    <row r="14" spans="2:21" ht="20.25" customHeight="1" x14ac:dyDescent="0.3">
      <c r="C14" s="21"/>
      <c r="G14" s="20"/>
      <c r="H14" s="28" t="s">
        <v>285</v>
      </c>
      <c r="I14" s="28" t="s">
        <v>214</v>
      </c>
      <c r="J14" s="28" t="s">
        <v>276</v>
      </c>
      <c r="K14" s="28" t="s">
        <v>223</v>
      </c>
    </row>
    <row r="15" spans="2:21" ht="21" customHeight="1" x14ac:dyDescent="0.3">
      <c r="C15" s="21"/>
      <c r="G15" s="4"/>
      <c r="H15" s="120" t="s">
        <v>250</v>
      </c>
      <c r="I15" s="50" t="s">
        <v>274</v>
      </c>
      <c r="J15" s="27" t="s">
        <v>42</v>
      </c>
      <c r="K15" s="22" t="s">
        <v>293</v>
      </c>
    </row>
    <row r="16" spans="2:21" x14ac:dyDescent="0.3">
      <c r="B16" s="8"/>
      <c r="F16" s="4"/>
      <c r="G16" s="4"/>
      <c r="H16" s="120"/>
      <c r="I16" s="123" t="s">
        <v>272</v>
      </c>
      <c r="J16" s="125" t="s">
        <v>33</v>
      </c>
      <c r="K16" s="22" t="s">
        <v>43</v>
      </c>
    </row>
    <row r="17" spans="2:12" x14ac:dyDescent="0.3">
      <c r="B17" s="8"/>
      <c r="F17" s="4"/>
      <c r="G17" s="4"/>
      <c r="H17" s="120"/>
      <c r="I17" s="124"/>
      <c r="J17" s="126"/>
      <c r="K17" s="22"/>
    </row>
    <row r="18" spans="2:12" x14ac:dyDescent="0.3">
      <c r="B18" s="8"/>
      <c r="G18" s="4"/>
      <c r="H18" s="120"/>
      <c r="I18" s="50" t="s">
        <v>225</v>
      </c>
      <c r="J18" s="27" t="s">
        <v>35</v>
      </c>
      <c r="K18" s="22"/>
    </row>
    <row r="19" spans="2:12" x14ac:dyDescent="0.3">
      <c r="B19" s="8"/>
      <c r="H19" s="120"/>
      <c r="I19" s="96" t="s">
        <v>177</v>
      </c>
      <c r="J19" s="107" t="s">
        <v>231</v>
      </c>
      <c r="K19" s="96" t="s">
        <v>43</v>
      </c>
      <c r="L19" s="77"/>
    </row>
    <row r="20" spans="2:12" x14ac:dyDescent="0.3">
      <c r="B20" s="8"/>
    </row>
    <row r="21" spans="2:12" x14ac:dyDescent="0.3">
      <c r="B21" s="8"/>
    </row>
    <row r="22" spans="2:12" x14ac:dyDescent="0.3">
      <c r="C22" s="21"/>
    </row>
    <row r="23" spans="2:12" x14ac:dyDescent="0.3">
      <c r="C23" s="21"/>
    </row>
    <row r="24" spans="2:12" x14ac:dyDescent="0.3">
      <c r="C24" s="21"/>
    </row>
    <row r="25" spans="2:12" x14ac:dyDescent="0.3">
      <c r="C25" s="21"/>
    </row>
    <row r="26" spans="2:12" x14ac:dyDescent="0.3">
      <c r="C26" s="9"/>
      <c r="D26" s="130" t="s">
        <v>93</v>
      </c>
      <c r="E26" s="131"/>
      <c r="F26" s="10"/>
    </row>
    <row r="27" spans="2:12" x14ac:dyDescent="0.3">
      <c r="C27" s="12"/>
      <c r="D27" s="132"/>
      <c r="E27" s="133"/>
      <c r="F27" s="12"/>
      <c r="G27" s="21"/>
    </row>
    <row r="28" spans="2:12" x14ac:dyDescent="0.3">
      <c r="F28" s="4"/>
      <c r="G28" s="20"/>
      <c r="H28" s="28" t="s">
        <v>285</v>
      </c>
      <c r="I28" s="28" t="s">
        <v>214</v>
      </c>
      <c r="J28" s="28" t="s">
        <v>276</v>
      </c>
      <c r="K28" s="28" t="s">
        <v>223</v>
      </c>
    </row>
    <row r="29" spans="2:12" x14ac:dyDescent="0.3">
      <c r="F29" s="4"/>
      <c r="G29" s="12"/>
      <c r="H29" s="127" t="s">
        <v>295</v>
      </c>
      <c r="I29" s="22" t="s">
        <v>257</v>
      </c>
      <c r="J29" s="27" t="s">
        <v>343</v>
      </c>
      <c r="K29" s="22" t="s">
        <v>43</v>
      </c>
    </row>
    <row r="30" spans="2:12" x14ac:dyDescent="0.3">
      <c r="F30" s="4"/>
      <c r="G30" s="4"/>
      <c r="H30" s="128"/>
      <c r="I30" s="22" t="s">
        <v>246</v>
      </c>
      <c r="J30" s="27" t="s">
        <v>157</v>
      </c>
      <c r="K30" s="22" t="s">
        <v>293</v>
      </c>
    </row>
    <row r="31" spans="2:12" x14ac:dyDescent="0.3">
      <c r="G31" s="4"/>
      <c r="H31" s="128"/>
      <c r="I31" s="22" t="s">
        <v>241</v>
      </c>
      <c r="J31" s="27" t="s">
        <v>38</v>
      </c>
      <c r="K31" s="22" t="s">
        <v>293</v>
      </c>
    </row>
    <row r="32" spans="2:12" x14ac:dyDescent="0.3">
      <c r="G32" s="4"/>
      <c r="H32" s="128"/>
      <c r="I32" s="22" t="s">
        <v>297</v>
      </c>
      <c r="J32" s="27" t="s">
        <v>41</v>
      </c>
      <c r="K32" s="22" t="s">
        <v>293</v>
      </c>
    </row>
    <row r="33" spans="1:21" x14ac:dyDescent="0.3">
      <c r="H33" s="129"/>
      <c r="I33" s="96" t="s">
        <v>252</v>
      </c>
      <c r="J33" s="107" t="s">
        <v>232</v>
      </c>
      <c r="K33" s="96" t="s">
        <v>293</v>
      </c>
      <c r="L33" s="77"/>
    </row>
    <row r="35" spans="1:21" x14ac:dyDescent="0.3">
      <c r="A35" s="29"/>
      <c r="B35" s="121" t="s">
        <v>226</v>
      </c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</row>
    <row r="37" spans="1:21" x14ac:dyDescent="0.3">
      <c r="B37" s="63" t="s">
        <v>268</v>
      </c>
      <c r="C37" s="64" t="s">
        <v>179</v>
      </c>
      <c r="D37" s="64" t="s">
        <v>268</v>
      </c>
      <c r="E37" s="64" t="s">
        <v>179</v>
      </c>
      <c r="F37" s="64" t="s">
        <v>268</v>
      </c>
      <c r="G37" s="64" t="s">
        <v>179</v>
      </c>
      <c r="H37" s="64" t="s">
        <v>268</v>
      </c>
      <c r="I37" s="65" t="s">
        <v>179</v>
      </c>
    </row>
    <row r="38" spans="1:21" x14ac:dyDescent="0.3">
      <c r="B38" s="66">
        <v>1</v>
      </c>
      <c r="C38" s="67">
        <v>1</v>
      </c>
      <c r="D38" s="68" t="s">
        <v>253</v>
      </c>
      <c r="E38" s="67" t="s">
        <v>313</v>
      </c>
      <c r="F38" s="68" t="s">
        <v>240</v>
      </c>
      <c r="G38" s="67" t="s">
        <v>17</v>
      </c>
      <c r="H38" s="68" t="s">
        <v>277</v>
      </c>
      <c r="I38" s="69" t="s">
        <v>0</v>
      </c>
    </row>
    <row r="39" spans="1:21" x14ac:dyDescent="0.3">
      <c r="B39" s="70" t="s">
        <v>251</v>
      </c>
      <c r="C39" s="67">
        <v>1000</v>
      </c>
      <c r="D39" s="68" t="s">
        <v>256</v>
      </c>
      <c r="E39" s="67" t="s">
        <v>307</v>
      </c>
      <c r="F39" s="68" t="s">
        <v>296</v>
      </c>
      <c r="G39" s="67" t="s">
        <v>319</v>
      </c>
      <c r="H39" s="68" t="s">
        <v>281</v>
      </c>
      <c r="I39" s="69" t="s">
        <v>19</v>
      </c>
    </row>
    <row r="40" spans="1:21" x14ac:dyDescent="0.3">
      <c r="B40" s="70" t="s">
        <v>245</v>
      </c>
      <c r="C40" s="67" t="s">
        <v>13</v>
      </c>
      <c r="D40" s="68" t="s">
        <v>247</v>
      </c>
      <c r="E40" s="67" t="s">
        <v>6</v>
      </c>
      <c r="F40" s="68" t="s">
        <v>291</v>
      </c>
      <c r="G40" s="67" t="s">
        <v>320</v>
      </c>
      <c r="H40" s="68" t="s">
        <v>298</v>
      </c>
      <c r="I40" s="69" t="s">
        <v>20</v>
      </c>
    </row>
    <row r="41" spans="1:21" x14ac:dyDescent="0.3">
      <c r="B41" s="70" t="s">
        <v>255</v>
      </c>
      <c r="C41" s="67" t="s">
        <v>328</v>
      </c>
      <c r="D41" s="68" t="s">
        <v>270</v>
      </c>
      <c r="E41" s="67" t="s">
        <v>5</v>
      </c>
      <c r="F41" s="68" t="s">
        <v>278</v>
      </c>
      <c r="G41" s="67" t="s">
        <v>18</v>
      </c>
      <c r="H41" s="68" t="s">
        <v>299</v>
      </c>
      <c r="I41" s="69" t="s">
        <v>7</v>
      </c>
    </row>
    <row r="42" spans="1:21" x14ac:dyDescent="0.3">
      <c r="B42" s="70" t="s">
        <v>261</v>
      </c>
      <c r="C42" s="67" t="s">
        <v>305</v>
      </c>
      <c r="D42" s="68" t="s">
        <v>262</v>
      </c>
      <c r="E42" s="67" t="s">
        <v>312</v>
      </c>
      <c r="F42" s="68" t="s">
        <v>280</v>
      </c>
      <c r="G42" s="67" t="s">
        <v>14</v>
      </c>
      <c r="H42" s="68" t="s">
        <v>300</v>
      </c>
      <c r="I42" s="69" t="s">
        <v>126</v>
      </c>
    </row>
    <row r="43" spans="1:21" x14ac:dyDescent="0.3">
      <c r="B43" s="70" t="s">
        <v>258</v>
      </c>
      <c r="C43" s="67" t="s">
        <v>1</v>
      </c>
      <c r="D43" s="68" t="s">
        <v>271</v>
      </c>
      <c r="E43" s="67" t="s">
        <v>327</v>
      </c>
      <c r="F43" s="68" t="s">
        <v>279</v>
      </c>
      <c r="G43" s="67" t="s">
        <v>3</v>
      </c>
      <c r="H43" s="68" t="s">
        <v>283</v>
      </c>
      <c r="I43" s="69" t="s">
        <v>123</v>
      </c>
    </row>
    <row r="44" spans="1:21" x14ac:dyDescent="0.3">
      <c r="B44" s="71" t="s">
        <v>248</v>
      </c>
      <c r="C44" s="72" t="s">
        <v>11</v>
      </c>
      <c r="D44" s="73" t="s">
        <v>244</v>
      </c>
      <c r="E44" s="72" t="s">
        <v>12</v>
      </c>
      <c r="F44" s="73" t="s">
        <v>301</v>
      </c>
      <c r="G44" s="72" t="s">
        <v>16</v>
      </c>
      <c r="H44" s="73" t="s">
        <v>292</v>
      </c>
      <c r="I44" s="74" t="s">
        <v>124</v>
      </c>
    </row>
    <row r="46" spans="1:21" x14ac:dyDescent="0.3">
      <c r="B46" s="119" t="s">
        <v>40</v>
      </c>
      <c r="C46" s="119"/>
      <c r="D46" s="119"/>
      <c r="E46" s="119"/>
      <c r="F46" s="119"/>
      <c r="G46" s="119"/>
      <c r="H46" s="119"/>
      <c r="I46" s="119"/>
    </row>
  </sheetData>
  <mergeCells count="10">
    <mergeCell ref="B46:I46"/>
    <mergeCell ref="H15:H19"/>
    <mergeCell ref="B35:U35"/>
    <mergeCell ref="B2:U2"/>
    <mergeCell ref="I16:I17"/>
    <mergeCell ref="J16:J17"/>
    <mergeCell ref="H29:H33"/>
    <mergeCell ref="B6:C7"/>
    <mergeCell ref="D12:E13"/>
    <mergeCell ref="D26:E27"/>
  </mergeCells>
  <phoneticPr fontId="13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rgb="FFFFD966"/>
  </sheetPr>
  <dimension ref="A1:S110"/>
  <sheetViews>
    <sheetView zoomScaleNormal="100" zoomScaleSheetLayoutView="75" workbookViewId="0">
      <selection activeCell="E8" sqref="E8"/>
    </sheetView>
  </sheetViews>
  <sheetFormatPr defaultColWidth="9" defaultRowHeight="16.5" x14ac:dyDescent="0.3"/>
  <cols>
    <col min="1" max="1" width="10" style="2" bestFit="1" customWidth="1"/>
    <col min="2" max="2" width="13" style="2" bestFit="1" customWidth="1"/>
    <col min="3" max="3" width="11.125" style="2" bestFit="1" customWidth="1"/>
    <col min="4" max="4" width="39.75" style="2" bestFit="1" customWidth="1"/>
    <col min="5" max="5" width="31.625" style="2" bestFit="1" customWidth="1"/>
    <col min="6" max="6" width="9" style="2" bestFit="1" customWidth="1"/>
    <col min="7" max="7" width="10.625" style="2" bestFit="1" customWidth="1"/>
    <col min="8" max="8" width="10.5" style="2" bestFit="1" customWidth="1"/>
    <col min="9" max="9" width="10.375" style="2" bestFit="1" customWidth="1"/>
    <col min="10" max="10" width="10.5" style="2" bestFit="1" customWidth="1"/>
    <col min="11" max="11" width="14.625" style="2" bestFit="1" customWidth="1"/>
    <col min="12" max="12" width="14.375" style="2" bestFit="1" customWidth="1"/>
    <col min="13" max="13" width="31.625" style="2" bestFit="1" customWidth="1"/>
    <col min="14" max="14" width="10.625" style="2" bestFit="1" customWidth="1"/>
    <col min="15" max="15" width="10.375" style="2" bestFit="1" customWidth="1"/>
    <col min="16" max="16" width="10.5" style="2" bestFit="1" customWidth="1"/>
    <col min="17" max="20" width="9" style="2"/>
    <col min="21" max="21" width="9" style="2" customWidth="1"/>
    <col min="22" max="16384" width="9" style="2"/>
  </cols>
  <sheetData>
    <row r="1" spans="1:19" x14ac:dyDescent="0.3">
      <c r="A1" s="26" t="s">
        <v>254</v>
      </c>
      <c r="B1" s="26" t="s">
        <v>47</v>
      </c>
      <c r="C1" s="26" t="s">
        <v>191</v>
      </c>
      <c r="D1" s="26" t="s">
        <v>208</v>
      </c>
      <c r="E1" s="26" t="s">
        <v>48</v>
      </c>
      <c r="F1" s="26" t="s">
        <v>59</v>
      </c>
      <c r="G1" s="26" t="s">
        <v>187</v>
      </c>
    </row>
    <row r="2" spans="1:19" ht="16.5" customHeight="1" x14ac:dyDescent="0.3">
      <c r="A2" s="25" t="s">
        <v>121</v>
      </c>
      <c r="B2" s="25" t="s">
        <v>237</v>
      </c>
      <c r="C2" s="38" t="s">
        <v>57</v>
      </c>
      <c r="D2" s="25" t="s">
        <v>39</v>
      </c>
      <c r="E2" s="42" t="s">
        <v>49</v>
      </c>
      <c r="F2" s="16">
        <v>0.01</v>
      </c>
      <c r="G2" s="17">
        <v>1</v>
      </c>
    </row>
    <row r="3" spans="1:19" x14ac:dyDescent="0.3">
      <c r="A3" s="25" t="s">
        <v>119</v>
      </c>
      <c r="B3" s="27" t="s">
        <v>236</v>
      </c>
      <c r="C3" s="38" t="s">
        <v>57</v>
      </c>
      <c r="D3" s="25" t="s">
        <v>36</v>
      </c>
      <c r="E3" s="42" t="s">
        <v>153</v>
      </c>
      <c r="F3" s="16">
        <v>0.02</v>
      </c>
      <c r="G3" s="17">
        <v>2</v>
      </c>
    </row>
    <row r="4" spans="1:19" x14ac:dyDescent="0.3">
      <c r="A4" s="25" t="s">
        <v>114</v>
      </c>
      <c r="B4" s="27" t="s">
        <v>238</v>
      </c>
      <c r="C4" s="38" t="s">
        <v>57</v>
      </c>
      <c r="D4" s="25" t="s">
        <v>233</v>
      </c>
      <c r="E4" s="42" t="s">
        <v>44</v>
      </c>
      <c r="F4" s="18">
        <v>2E-3</v>
      </c>
      <c r="G4" s="17">
        <v>0.2</v>
      </c>
    </row>
    <row r="5" spans="1:19" x14ac:dyDescent="0.3">
      <c r="A5" s="25" t="s">
        <v>120</v>
      </c>
      <c r="B5" s="190" t="s">
        <v>402</v>
      </c>
      <c r="C5" s="38" t="s">
        <v>57</v>
      </c>
      <c r="D5" s="25" t="s">
        <v>34</v>
      </c>
      <c r="E5" s="190" t="s">
        <v>433</v>
      </c>
      <c r="F5" s="16">
        <v>5.0000000000000001E-3</v>
      </c>
      <c r="G5" s="17">
        <v>0.5</v>
      </c>
    </row>
    <row r="6" spans="1:19" x14ac:dyDescent="0.3">
      <c r="A6" s="25" t="s">
        <v>118</v>
      </c>
      <c r="B6" s="27" t="s">
        <v>264</v>
      </c>
      <c r="C6" s="38" t="s">
        <v>57</v>
      </c>
      <c r="D6" s="25" t="s">
        <v>344</v>
      </c>
      <c r="E6" s="190" t="s">
        <v>434</v>
      </c>
      <c r="F6" s="18">
        <v>1E-3</v>
      </c>
      <c r="G6" s="17">
        <v>0.1</v>
      </c>
    </row>
    <row r="7" spans="1:19" x14ac:dyDescent="0.3">
      <c r="A7" s="25" t="s">
        <v>115</v>
      </c>
      <c r="B7" s="27" t="s">
        <v>182</v>
      </c>
      <c r="C7" s="38" t="s">
        <v>57</v>
      </c>
      <c r="D7" s="25" t="s">
        <v>342</v>
      </c>
      <c r="E7" s="190" t="s">
        <v>435</v>
      </c>
      <c r="F7" s="18">
        <v>3.0000000000000001E-3</v>
      </c>
      <c r="G7" s="17">
        <v>0.3</v>
      </c>
    </row>
    <row r="8" spans="1:19" x14ac:dyDescent="0.3">
      <c r="A8" s="92" t="s">
        <v>400</v>
      </c>
      <c r="B8" s="27" t="s">
        <v>183</v>
      </c>
      <c r="C8" s="38" t="s">
        <v>57</v>
      </c>
      <c r="D8" s="25" t="s">
        <v>234</v>
      </c>
      <c r="E8" s="42" t="s">
        <v>46</v>
      </c>
      <c r="F8" s="16">
        <v>0.03</v>
      </c>
      <c r="G8" s="17">
        <v>3</v>
      </c>
      <c r="S8" s="42" t="s">
        <v>153</v>
      </c>
    </row>
    <row r="9" spans="1:19" ht="16.5" customHeight="1" x14ac:dyDescent="0.3">
      <c r="S9" s="42" t="s">
        <v>44</v>
      </c>
    </row>
    <row r="10" spans="1:19" ht="16.5" customHeight="1" x14ac:dyDescent="0.3">
      <c r="S10" s="42" t="s">
        <v>52</v>
      </c>
    </row>
    <row r="11" spans="1:19" x14ac:dyDescent="0.3">
      <c r="S11" s="42" t="s">
        <v>53</v>
      </c>
    </row>
    <row r="12" spans="1:19" x14ac:dyDescent="0.3">
      <c r="A12" s="5"/>
      <c r="B12" s="5"/>
      <c r="C12" s="5"/>
      <c r="D12" s="5"/>
      <c r="E12" s="5"/>
      <c r="F12" s="5"/>
      <c r="G12" s="5"/>
      <c r="H12" s="5"/>
      <c r="I12" s="5"/>
      <c r="S12" s="42" t="s">
        <v>155</v>
      </c>
    </row>
    <row r="13" spans="1:19" x14ac:dyDescent="0.3">
      <c r="A13" s="46"/>
      <c r="B13" s="46"/>
      <c r="C13" s="36"/>
      <c r="D13" s="46"/>
      <c r="E13" s="48"/>
      <c r="F13" s="47"/>
      <c r="G13" s="4"/>
      <c r="H13" s="4"/>
      <c r="I13" s="36"/>
      <c r="S13" s="42" t="s">
        <v>156</v>
      </c>
    </row>
    <row r="14" spans="1:19" x14ac:dyDescent="0.3">
      <c r="A14" s="46"/>
      <c r="B14" s="4"/>
      <c r="C14" s="36"/>
      <c r="D14" s="46"/>
      <c r="E14" s="48"/>
      <c r="F14" s="47"/>
      <c r="G14" s="4"/>
      <c r="H14" s="4"/>
      <c r="I14" s="36"/>
      <c r="S14" s="42" t="s">
        <v>46</v>
      </c>
    </row>
    <row r="15" spans="1:19" x14ac:dyDescent="0.3">
      <c r="A15" s="46"/>
      <c r="B15" s="4"/>
      <c r="C15" s="36"/>
      <c r="D15" s="46"/>
      <c r="E15" s="48"/>
      <c r="F15" s="47"/>
      <c r="G15" s="4"/>
      <c r="H15" s="4"/>
      <c r="I15" s="36"/>
      <c r="S15" s="42" t="s">
        <v>53</v>
      </c>
    </row>
    <row r="16" spans="1:19" x14ac:dyDescent="0.3">
      <c r="A16" s="46"/>
      <c r="B16" s="4"/>
      <c r="C16" s="36"/>
      <c r="D16" s="46"/>
      <c r="E16" s="48"/>
      <c r="F16" s="47"/>
      <c r="G16" s="4"/>
      <c r="H16" s="4"/>
      <c r="I16" s="36"/>
      <c r="S16" s="42" t="s">
        <v>49</v>
      </c>
    </row>
    <row r="17" spans="1:19" x14ac:dyDescent="0.3">
      <c r="A17" s="46"/>
      <c r="B17" s="4"/>
      <c r="C17" s="36"/>
      <c r="D17" s="46"/>
      <c r="E17" s="48"/>
      <c r="F17" s="47"/>
      <c r="G17" s="4"/>
      <c r="H17" s="4"/>
      <c r="I17" s="36"/>
      <c r="S17" s="42" t="s">
        <v>159</v>
      </c>
    </row>
    <row r="18" spans="1:19" x14ac:dyDescent="0.3">
      <c r="A18" s="46"/>
      <c r="B18" s="4"/>
      <c r="C18" s="36"/>
      <c r="D18" s="46"/>
      <c r="E18" s="48"/>
      <c r="F18" s="47"/>
      <c r="G18" s="4"/>
      <c r="H18" s="4"/>
      <c r="I18" s="36"/>
      <c r="S18" s="42" t="s">
        <v>46</v>
      </c>
    </row>
    <row r="19" spans="1:19" x14ac:dyDescent="0.3">
      <c r="A19" s="46"/>
      <c r="B19" s="4"/>
      <c r="C19" s="36"/>
      <c r="D19" s="46"/>
      <c r="E19" s="48"/>
      <c r="F19" s="47"/>
      <c r="G19" s="4"/>
      <c r="H19" s="4"/>
      <c r="I19" s="36"/>
      <c r="S19" s="42" t="s">
        <v>52</v>
      </c>
    </row>
    <row r="20" spans="1:19" x14ac:dyDescent="0.3">
      <c r="A20" s="46"/>
      <c r="B20" s="4"/>
      <c r="C20" s="36"/>
      <c r="D20" s="46"/>
      <c r="E20" s="48"/>
      <c r="F20" s="47"/>
      <c r="G20" s="4"/>
      <c r="H20" s="4"/>
      <c r="I20" s="36"/>
      <c r="S20" s="42" t="s">
        <v>55</v>
      </c>
    </row>
    <row r="21" spans="1:19" ht="16.5" customHeight="1" x14ac:dyDescent="0.3">
      <c r="C21" s="45"/>
      <c r="S21" s="42" t="s">
        <v>54</v>
      </c>
    </row>
    <row r="22" spans="1:19" ht="16.5" customHeight="1" x14ac:dyDescent="0.3">
      <c r="C22" s="45"/>
      <c r="S22" s="42" t="s">
        <v>156</v>
      </c>
    </row>
    <row r="23" spans="1:19" x14ac:dyDescent="0.3">
      <c r="C23" s="45"/>
    </row>
    <row r="24" spans="1:19" x14ac:dyDescent="0.3">
      <c r="C24" s="45"/>
    </row>
    <row r="25" spans="1:19" x14ac:dyDescent="0.3">
      <c r="C25" s="45"/>
    </row>
    <row r="26" spans="1:19" x14ac:dyDescent="0.3">
      <c r="C26" s="45"/>
    </row>
    <row r="27" spans="1:19" x14ac:dyDescent="0.3">
      <c r="C27" s="45"/>
    </row>
    <row r="28" spans="1:19" x14ac:dyDescent="0.3">
      <c r="C28" s="45"/>
    </row>
    <row r="29" spans="1:19" x14ac:dyDescent="0.3">
      <c r="C29" s="45"/>
    </row>
    <row r="30" spans="1:19" x14ac:dyDescent="0.3">
      <c r="C30" s="45"/>
    </row>
    <row r="31" spans="1:19" x14ac:dyDescent="0.3">
      <c r="C31" s="45"/>
    </row>
    <row r="32" spans="1:19" x14ac:dyDescent="0.3">
      <c r="C32" s="45"/>
    </row>
    <row r="33" spans="3:3" x14ac:dyDescent="0.3">
      <c r="C33" s="45"/>
    </row>
    <row r="34" spans="3:3" x14ac:dyDescent="0.3">
      <c r="C34" s="45"/>
    </row>
    <row r="35" spans="3:3" x14ac:dyDescent="0.3">
      <c r="C35" s="45"/>
    </row>
    <row r="36" spans="3:3" x14ac:dyDescent="0.3">
      <c r="C36" s="45"/>
    </row>
    <row r="37" spans="3:3" x14ac:dyDescent="0.3">
      <c r="C37" s="45"/>
    </row>
    <row r="38" spans="3:3" x14ac:dyDescent="0.3">
      <c r="C38" s="45"/>
    </row>
    <row r="39" spans="3:3" x14ac:dyDescent="0.3">
      <c r="C39" s="45"/>
    </row>
    <row r="40" spans="3:3" x14ac:dyDescent="0.3">
      <c r="C40" s="45"/>
    </row>
    <row r="41" spans="3:3" x14ac:dyDescent="0.3">
      <c r="C41" s="45"/>
    </row>
    <row r="42" spans="3:3" x14ac:dyDescent="0.3">
      <c r="C42" s="45"/>
    </row>
    <row r="43" spans="3:3" x14ac:dyDescent="0.3">
      <c r="C43" s="45"/>
    </row>
    <row r="44" spans="3:3" x14ac:dyDescent="0.3">
      <c r="C44" s="45"/>
    </row>
    <row r="45" spans="3:3" x14ac:dyDescent="0.3">
      <c r="C45" s="45"/>
    </row>
    <row r="46" spans="3:3" x14ac:dyDescent="0.3">
      <c r="C46" s="45"/>
    </row>
    <row r="47" spans="3:3" x14ac:dyDescent="0.3">
      <c r="C47" s="45"/>
    </row>
    <row r="48" spans="3:3" x14ac:dyDescent="0.3">
      <c r="C48" s="45"/>
    </row>
    <row r="49" spans="3:3" x14ac:dyDescent="0.3">
      <c r="C49" s="45"/>
    </row>
    <row r="50" spans="3:3" x14ac:dyDescent="0.3">
      <c r="C50" s="45"/>
    </row>
    <row r="51" spans="3:3" x14ac:dyDescent="0.3">
      <c r="C51" s="45"/>
    </row>
    <row r="52" spans="3:3" x14ac:dyDescent="0.3">
      <c r="C52" s="45"/>
    </row>
    <row r="53" spans="3:3" x14ac:dyDescent="0.3">
      <c r="C53" s="45"/>
    </row>
    <row r="54" spans="3:3" x14ac:dyDescent="0.3">
      <c r="C54" s="45"/>
    </row>
    <row r="55" spans="3:3" x14ac:dyDescent="0.3">
      <c r="C55" s="45"/>
    </row>
    <row r="56" spans="3:3" x14ac:dyDescent="0.3">
      <c r="C56" s="45"/>
    </row>
    <row r="57" spans="3:3" x14ac:dyDescent="0.3">
      <c r="C57" s="45"/>
    </row>
    <row r="58" spans="3:3" x14ac:dyDescent="0.3">
      <c r="C58" s="45"/>
    </row>
    <row r="59" spans="3:3" x14ac:dyDescent="0.3">
      <c r="C59" s="45"/>
    </row>
    <row r="60" spans="3:3" x14ac:dyDescent="0.3">
      <c r="C60" s="45"/>
    </row>
    <row r="61" spans="3:3" x14ac:dyDescent="0.3">
      <c r="C61" s="45"/>
    </row>
    <row r="62" spans="3:3" x14ac:dyDescent="0.3">
      <c r="C62" s="45"/>
    </row>
    <row r="63" spans="3:3" x14ac:dyDescent="0.3">
      <c r="C63" s="45"/>
    </row>
    <row r="64" spans="3:3" x14ac:dyDescent="0.3">
      <c r="C64" s="45"/>
    </row>
    <row r="65" spans="3:3" x14ac:dyDescent="0.3">
      <c r="C65" s="45"/>
    </row>
    <row r="66" spans="3:3" x14ac:dyDescent="0.3">
      <c r="C66" s="45"/>
    </row>
    <row r="67" spans="3:3" x14ac:dyDescent="0.3">
      <c r="C67" s="45"/>
    </row>
    <row r="68" spans="3:3" x14ac:dyDescent="0.3">
      <c r="C68" s="45"/>
    </row>
    <row r="69" spans="3:3" x14ac:dyDescent="0.3">
      <c r="C69" s="45"/>
    </row>
    <row r="70" spans="3:3" x14ac:dyDescent="0.3">
      <c r="C70" s="45"/>
    </row>
    <row r="71" spans="3:3" x14ac:dyDescent="0.3">
      <c r="C71" s="45"/>
    </row>
    <row r="72" spans="3:3" x14ac:dyDescent="0.3">
      <c r="C72" s="45"/>
    </row>
    <row r="73" spans="3:3" x14ac:dyDescent="0.3">
      <c r="C73" s="45"/>
    </row>
    <row r="74" spans="3:3" x14ac:dyDescent="0.3">
      <c r="C74" s="45"/>
    </row>
    <row r="75" spans="3:3" x14ac:dyDescent="0.3">
      <c r="C75" s="45"/>
    </row>
    <row r="76" spans="3:3" x14ac:dyDescent="0.3">
      <c r="C76" s="45"/>
    </row>
    <row r="77" spans="3:3" x14ac:dyDescent="0.3">
      <c r="C77" s="45"/>
    </row>
    <row r="78" spans="3:3" x14ac:dyDescent="0.3">
      <c r="C78" s="45"/>
    </row>
    <row r="79" spans="3:3" x14ac:dyDescent="0.3">
      <c r="C79" s="45"/>
    </row>
    <row r="80" spans="3:3" x14ac:dyDescent="0.3">
      <c r="C80" s="45"/>
    </row>
    <row r="81" spans="3:3" x14ac:dyDescent="0.3">
      <c r="C81" s="45"/>
    </row>
    <row r="82" spans="3:3" x14ac:dyDescent="0.3">
      <c r="C82" s="45"/>
    </row>
    <row r="83" spans="3:3" x14ac:dyDescent="0.3">
      <c r="C83" s="45"/>
    </row>
    <row r="84" spans="3:3" x14ac:dyDescent="0.3">
      <c r="C84" s="45"/>
    </row>
    <row r="85" spans="3:3" x14ac:dyDescent="0.3">
      <c r="C85" s="45"/>
    </row>
    <row r="86" spans="3:3" x14ac:dyDescent="0.3">
      <c r="C86" s="45"/>
    </row>
    <row r="87" spans="3:3" x14ac:dyDescent="0.3">
      <c r="C87" s="45"/>
    </row>
    <row r="88" spans="3:3" x14ac:dyDescent="0.3">
      <c r="C88" s="45"/>
    </row>
    <row r="89" spans="3:3" x14ac:dyDescent="0.3">
      <c r="C89" s="45"/>
    </row>
    <row r="90" spans="3:3" x14ac:dyDescent="0.3">
      <c r="C90" s="45"/>
    </row>
    <row r="91" spans="3:3" x14ac:dyDescent="0.3">
      <c r="C91" s="45"/>
    </row>
    <row r="92" spans="3:3" x14ac:dyDescent="0.3">
      <c r="C92" s="45"/>
    </row>
    <row r="93" spans="3:3" x14ac:dyDescent="0.3">
      <c r="C93" s="45"/>
    </row>
    <row r="94" spans="3:3" x14ac:dyDescent="0.3">
      <c r="C94" s="45"/>
    </row>
    <row r="95" spans="3:3" x14ac:dyDescent="0.3">
      <c r="C95" s="45"/>
    </row>
    <row r="96" spans="3:3" x14ac:dyDescent="0.3">
      <c r="C96" s="45"/>
    </row>
    <row r="97" spans="3:3" x14ac:dyDescent="0.3">
      <c r="C97" s="45"/>
    </row>
    <row r="98" spans="3:3" x14ac:dyDescent="0.3">
      <c r="C98" s="45"/>
    </row>
    <row r="99" spans="3:3" x14ac:dyDescent="0.3">
      <c r="C99" s="45"/>
    </row>
    <row r="100" spans="3:3" x14ac:dyDescent="0.3">
      <c r="C100" s="45"/>
    </row>
    <row r="101" spans="3:3" x14ac:dyDescent="0.3">
      <c r="C101" s="45"/>
    </row>
    <row r="102" spans="3:3" x14ac:dyDescent="0.3">
      <c r="C102" s="45"/>
    </row>
    <row r="103" spans="3:3" x14ac:dyDescent="0.3">
      <c r="C103" s="45"/>
    </row>
    <row r="104" spans="3:3" x14ac:dyDescent="0.3">
      <c r="C104" s="45"/>
    </row>
    <row r="105" spans="3:3" x14ac:dyDescent="0.3">
      <c r="C105" s="45"/>
    </row>
    <row r="106" spans="3:3" x14ac:dyDescent="0.3">
      <c r="C106" s="45"/>
    </row>
    <row r="107" spans="3:3" x14ac:dyDescent="0.3">
      <c r="C107" s="45"/>
    </row>
    <row r="108" spans="3:3" x14ac:dyDescent="0.3">
      <c r="C108" s="45"/>
    </row>
    <row r="109" spans="3:3" x14ac:dyDescent="0.3">
      <c r="C109" s="45"/>
    </row>
    <row r="110" spans="3:3" x14ac:dyDescent="0.3">
      <c r="C110" s="45"/>
    </row>
  </sheetData>
  <phoneticPr fontId="13" type="noConversion"/>
  <pageMargins left="0.69999998807907104" right="0.69999998807907104" top="0.75" bottom="0.75" header="0.30000001192092896" footer="0.30000001192092896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rgb="FFFFD966"/>
  </sheetPr>
  <dimension ref="A1:I110"/>
  <sheetViews>
    <sheetView zoomScaleNormal="100" zoomScaleSheetLayoutView="75" workbookViewId="0">
      <selection activeCell="G15" sqref="G15"/>
    </sheetView>
  </sheetViews>
  <sheetFormatPr defaultColWidth="9" defaultRowHeight="16.5" x14ac:dyDescent="0.3"/>
  <cols>
    <col min="1" max="1" width="10" bestFit="1" customWidth="1"/>
    <col min="2" max="2" width="13" bestFit="1" customWidth="1"/>
    <col min="3" max="3" width="11.125" bestFit="1" customWidth="1"/>
    <col min="4" max="4" width="39.75" bestFit="1" customWidth="1"/>
    <col min="5" max="5" width="31.625" bestFit="1" customWidth="1"/>
    <col min="7" max="7" width="10.375" bestFit="1" customWidth="1"/>
    <col min="8" max="8" width="10.5" bestFit="1" customWidth="1"/>
    <col min="9" max="9" width="9.625" bestFit="1" customWidth="1"/>
  </cols>
  <sheetData>
    <row r="1" spans="1:9" x14ac:dyDescent="0.3">
      <c r="A1" s="26" t="s">
        <v>254</v>
      </c>
      <c r="B1" s="26" t="s">
        <v>47</v>
      </c>
      <c r="C1" s="91" t="s">
        <v>191</v>
      </c>
      <c r="D1" s="26" t="s">
        <v>208</v>
      </c>
      <c r="E1" s="26" t="s">
        <v>48</v>
      </c>
      <c r="F1" s="39" t="s">
        <v>59</v>
      </c>
      <c r="G1" s="39" t="s">
        <v>62</v>
      </c>
      <c r="H1" s="39" t="s">
        <v>64</v>
      </c>
      <c r="I1" s="39" t="s">
        <v>61</v>
      </c>
    </row>
    <row r="2" spans="1:9" x14ac:dyDescent="0.3">
      <c r="A2" s="92" t="s">
        <v>391</v>
      </c>
      <c r="B2" s="35" t="s">
        <v>237</v>
      </c>
      <c r="C2" s="34" t="s">
        <v>57</v>
      </c>
      <c r="D2" s="35" t="s">
        <v>39</v>
      </c>
      <c r="E2" s="15" t="s">
        <v>49</v>
      </c>
      <c r="F2" s="94" t="s">
        <v>460</v>
      </c>
      <c r="G2" s="1">
        <v>15</v>
      </c>
      <c r="H2" s="81">
        <v>90600</v>
      </c>
      <c r="I2" s="102" t="s">
        <v>461</v>
      </c>
    </row>
    <row r="3" spans="1:9" x14ac:dyDescent="0.3">
      <c r="A3" s="25" t="s">
        <v>119</v>
      </c>
      <c r="B3" s="95" t="s">
        <v>401</v>
      </c>
      <c r="C3" s="34" t="s">
        <v>57</v>
      </c>
      <c r="D3" s="35" t="s">
        <v>36</v>
      </c>
      <c r="E3" s="15" t="s">
        <v>153</v>
      </c>
      <c r="F3" s="94" t="s">
        <v>460</v>
      </c>
      <c r="G3" s="1">
        <v>15</v>
      </c>
      <c r="H3" s="81">
        <v>90600</v>
      </c>
      <c r="I3" s="102" t="s">
        <v>462</v>
      </c>
    </row>
    <row r="4" spans="1:9" x14ac:dyDescent="0.3">
      <c r="A4" s="25" t="s">
        <v>114</v>
      </c>
      <c r="B4" s="1" t="s">
        <v>238</v>
      </c>
      <c r="C4" s="34" t="s">
        <v>57</v>
      </c>
      <c r="D4" s="35" t="s">
        <v>233</v>
      </c>
      <c r="E4" s="15" t="s">
        <v>44</v>
      </c>
      <c r="F4" s="94" t="s">
        <v>460</v>
      </c>
      <c r="G4" s="1">
        <v>15</v>
      </c>
      <c r="H4" s="81">
        <v>90600</v>
      </c>
      <c r="I4" s="102" t="s">
        <v>463</v>
      </c>
    </row>
    <row r="5" spans="1:9" x14ac:dyDescent="0.3">
      <c r="A5" s="25" t="s">
        <v>120</v>
      </c>
      <c r="B5" s="95" t="s">
        <v>402</v>
      </c>
      <c r="C5" s="34" t="s">
        <v>57</v>
      </c>
      <c r="D5" s="35" t="s">
        <v>344</v>
      </c>
      <c r="E5" s="15" t="s">
        <v>53</v>
      </c>
      <c r="F5" s="94" t="s">
        <v>460</v>
      </c>
      <c r="G5" s="1">
        <v>15</v>
      </c>
      <c r="H5" s="81">
        <v>90600</v>
      </c>
      <c r="I5" s="102" t="s">
        <v>464</v>
      </c>
    </row>
    <row r="6" spans="1:9" x14ac:dyDescent="0.3">
      <c r="A6" s="25" t="s">
        <v>118</v>
      </c>
      <c r="B6" s="1" t="s">
        <v>264</v>
      </c>
      <c r="C6" s="34" t="s">
        <v>57</v>
      </c>
      <c r="D6" s="35" t="s">
        <v>342</v>
      </c>
      <c r="E6" s="15" t="s">
        <v>155</v>
      </c>
      <c r="F6" s="94" t="s">
        <v>460</v>
      </c>
      <c r="G6" s="1">
        <v>15</v>
      </c>
      <c r="H6" s="81">
        <v>90600</v>
      </c>
      <c r="I6" s="102" t="s">
        <v>465</v>
      </c>
    </row>
    <row r="7" spans="1:9" x14ac:dyDescent="0.3">
      <c r="A7" s="25" t="s">
        <v>115</v>
      </c>
      <c r="B7" s="1" t="s">
        <v>182</v>
      </c>
      <c r="C7" s="34" t="s">
        <v>57</v>
      </c>
      <c r="D7" s="35" t="s">
        <v>37</v>
      </c>
      <c r="E7" s="95" t="s">
        <v>403</v>
      </c>
      <c r="F7" s="94" t="s">
        <v>460</v>
      </c>
      <c r="G7" s="1">
        <v>15</v>
      </c>
      <c r="H7" s="81">
        <v>90600</v>
      </c>
      <c r="I7" s="102" t="s">
        <v>466</v>
      </c>
    </row>
    <row r="8" spans="1:9" x14ac:dyDescent="0.3">
      <c r="A8" s="92" t="s">
        <v>400</v>
      </c>
      <c r="B8" s="1" t="s">
        <v>183</v>
      </c>
      <c r="C8" s="34" t="s">
        <v>57</v>
      </c>
      <c r="D8" s="35" t="s">
        <v>234</v>
      </c>
      <c r="E8" s="15" t="s">
        <v>46</v>
      </c>
      <c r="F8" s="94" t="s">
        <v>460</v>
      </c>
      <c r="G8" s="1">
        <v>15</v>
      </c>
      <c r="H8" s="81">
        <v>90600</v>
      </c>
      <c r="I8" s="102" t="s">
        <v>467</v>
      </c>
    </row>
    <row r="12" spans="1:9" x14ac:dyDescent="0.3">
      <c r="C12" s="23"/>
    </row>
    <row r="13" spans="1:9" x14ac:dyDescent="0.3">
      <c r="C13" s="23"/>
    </row>
    <row r="14" spans="1:9" x14ac:dyDescent="0.3">
      <c r="C14" s="23"/>
    </row>
    <row r="15" spans="1:9" x14ac:dyDescent="0.3">
      <c r="C15" s="23"/>
    </row>
    <row r="16" spans="1:9" x14ac:dyDescent="0.3">
      <c r="C16" s="23"/>
    </row>
    <row r="17" spans="3:3" x14ac:dyDescent="0.3">
      <c r="C17" s="23"/>
    </row>
    <row r="18" spans="3:3" x14ac:dyDescent="0.3">
      <c r="C18" s="23"/>
    </row>
    <row r="19" spans="3:3" x14ac:dyDescent="0.3">
      <c r="C19" s="23"/>
    </row>
    <row r="20" spans="3:3" x14ac:dyDescent="0.3">
      <c r="C20" s="23"/>
    </row>
    <row r="21" spans="3:3" x14ac:dyDescent="0.3">
      <c r="C21" s="23"/>
    </row>
    <row r="22" spans="3:3" x14ac:dyDescent="0.3">
      <c r="C22" s="23"/>
    </row>
    <row r="23" spans="3:3" x14ac:dyDescent="0.3">
      <c r="C23" s="23"/>
    </row>
    <row r="24" spans="3:3" x14ac:dyDescent="0.3">
      <c r="C24" s="23"/>
    </row>
    <row r="25" spans="3:3" x14ac:dyDescent="0.3">
      <c r="C25" s="23"/>
    </row>
    <row r="26" spans="3:3" x14ac:dyDescent="0.3">
      <c r="C26" s="23"/>
    </row>
    <row r="27" spans="3:3" x14ac:dyDescent="0.3">
      <c r="C27" s="23"/>
    </row>
    <row r="28" spans="3:3" x14ac:dyDescent="0.3">
      <c r="C28" s="23"/>
    </row>
    <row r="29" spans="3:3" x14ac:dyDescent="0.3">
      <c r="C29" s="23"/>
    </row>
    <row r="30" spans="3:3" x14ac:dyDescent="0.3">
      <c r="C30" s="23"/>
    </row>
    <row r="31" spans="3:3" x14ac:dyDescent="0.3">
      <c r="C31" s="23"/>
    </row>
    <row r="32" spans="3:3" x14ac:dyDescent="0.3">
      <c r="C32" s="23"/>
    </row>
    <row r="33" spans="3:3" x14ac:dyDescent="0.3">
      <c r="C33" s="23"/>
    </row>
    <row r="34" spans="3:3" x14ac:dyDescent="0.3">
      <c r="C34" s="23"/>
    </row>
    <row r="35" spans="3:3" x14ac:dyDescent="0.3">
      <c r="C35" s="23"/>
    </row>
    <row r="36" spans="3:3" x14ac:dyDescent="0.3">
      <c r="C36" s="23"/>
    </row>
    <row r="37" spans="3:3" x14ac:dyDescent="0.3">
      <c r="C37" s="23"/>
    </row>
    <row r="38" spans="3:3" x14ac:dyDescent="0.3">
      <c r="C38" s="23"/>
    </row>
    <row r="39" spans="3:3" x14ac:dyDescent="0.3">
      <c r="C39" s="23"/>
    </row>
    <row r="40" spans="3:3" x14ac:dyDescent="0.3">
      <c r="C40" s="23"/>
    </row>
    <row r="41" spans="3:3" x14ac:dyDescent="0.3">
      <c r="C41" s="23"/>
    </row>
    <row r="42" spans="3:3" x14ac:dyDescent="0.3">
      <c r="C42" s="23"/>
    </row>
    <row r="43" spans="3:3" x14ac:dyDescent="0.3">
      <c r="C43" s="23"/>
    </row>
    <row r="44" spans="3:3" x14ac:dyDescent="0.3">
      <c r="C44" s="23"/>
    </row>
    <row r="45" spans="3:3" x14ac:dyDescent="0.3">
      <c r="C45" s="23"/>
    </row>
    <row r="46" spans="3:3" x14ac:dyDescent="0.3">
      <c r="C46" s="23"/>
    </row>
    <row r="47" spans="3:3" x14ac:dyDescent="0.3">
      <c r="C47" s="23"/>
    </row>
    <row r="48" spans="3:3" x14ac:dyDescent="0.3">
      <c r="C48" s="23"/>
    </row>
    <row r="49" spans="3:3" x14ac:dyDescent="0.3">
      <c r="C49" s="23"/>
    </row>
    <row r="50" spans="3:3" x14ac:dyDescent="0.3">
      <c r="C50" s="23"/>
    </row>
    <row r="51" spans="3:3" x14ac:dyDescent="0.3">
      <c r="C51" s="23"/>
    </row>
    <row r="52" spans="3:3" x14ac:dyDescent="0.3">
      <c r="C52" s="23"/>
    </row>
    <row r="53" spans="3:3" x14ac:dyDescent="0.3">
      <c r="C53" s="23"/>
    </row>
    <row r="54" spans="3:3" x14ac:dyDescent="0.3">
      <c r="C54" s="23"/>
    </row>
    <row r="55" spans="3:3" x14ac:dyDescent="0.3">
      <c r="C55" s="23"/>
    </row>
    <row r="56" spans="3:3" x14ac:dyDescent="0.3">
      <c r="C56" s="23"/>
    </row>
    <row r="57" spans="3:3" x14ac:dyDescent="0.3">
      <c r="C57" s="23"/>
    </row>
    <row r="58" spans="3:3" x14ac:dyDescent="0.3">
      <c r="C58" s="23"/>
    </row>
    <row r="59" spans="3:3" x14ac:dyDescent="0.3">
      <c r="C59" s="23"/>
    </row>
    <row r="60" spans="3:3" x14ac:dyDescent="0.3">
      <c r="C60" s="23"/>
    </row>
    <row r="61" spans="3:3" x14ac:dyDescent="0.3">
      <c r="C61" s="23"/>
    </row>
    <row r="62" spans="3:3" x14ac:dyDescent="0.3">
      <c r="C62" s="23"/>
    </row>
    <row r="63" spans="3:3" x14ac:dyDescent="0.3">
      <c r="C63" s="23"/>
    </row>
    <row r="64" spans="3:3" x14ac:dyDescent="0.3">
      <c r="C64" s="23"/>
    </row>
    <row r="65" spans="3:3" x14ac:dyDescent="0.3">
      <c r="C65" s="23"/>
    </row>
    <row r="66" spans="3:3" x14ac:dyDescent="0.3">
      <c r="C66" s="23"/>
    </row>
    <row r="67" spans="3:3" x14ac:dyDescent="0.3">
      <c r="C67" s="23"/>
    </row>
    <row r="68" spans="3:3" x14ac:dyDescent="0.3">
      <c r="C68" s="23"/>
    </row>
    <row r="69" spans="3:3" x14ac:dyDescent="0.3">
      <c r="C69" s="23"/>
    </row>
    <row r="70" spans="3:3" x14ac:dyDescent="0.3">
      <c r="C70" s="23"/>
    </row>
    <row r="71" spans="3:3" x14ac:dyDescent="0.3">
      <c r="C71" s="23"/>
    </row>
    <row r="72" spans="3:3" x14ac:dyDescent="0.3">
      <c r="C72" s="23"/>
    </row>
    <row r="73" spans="3:3" x14ac:dyDescent="0.3">
      <c r="C73" s="23"/>
    </row>
    <row r="74" spans="3:3" x14ac:dyDescent="0.3">
      <c r="C74" s="23"/>
    </row>
    <row r="75" spans="3:3" x14ac:dyDescent="0.3">
      <c r="C75" s="23"/>
    </row>
    <row r="76" spans="3:3" x14ac:dyDescent="0.3">
      <c r="C76" s="23"/>
    </row>
    <row r="77" spans="3:3" x14ac:dyDescent="0.3">
      <c r="C77" s="23"/>
    </row>
    <row r="78" spans="3:3" x14ac:dyDescent="0.3">
      <c r="C78" s="23"/>
    </row>
    <row r="79" spans="3:3" x14ac:dyDescent="0.3">
      <c r="C79" s="23"/>
    </row>
    <row r="80" spans="3:3" x14ac:dyDescent="0.3">
      <c r="C80" s="23"/>
    </row>
    <row r="81" spans="3:3" x14ac:dyDescent="0.3">
      <c r="C81" s="23"/>
    </row>
    <row r="82" spans="3:3" x14ac:dyDescent="0.3">
      <c r="C82" s="23"/>
    </row>
    <row r="83" spans="3:3" x14ac:dyDescent="0.3">
      <c r="C83" s="23"/>
    </row>
    <row r="84" spans="3:3" x14ac:dyDescent="0.3">
      <c r="C84" s="23"/>
    </row>
    <row r="85" spans="3:3" x14ac:dyDescent="0.3">
      <c r="C85" s="23"/>
    </row>
    <row r="86" spans="3:3" x14ac:dyDescent="0.3">
      <c r="C86" s="23"/>
    </row>
    <row r="87" spans="3:3" x14ac:dyDescent="0.3">
      <c r="C87" s="23"/>
    </row>
    <row r="88" spans="3:3" x14ac:dyDescent="0.3">
      <c r="C88" s="23"/>
    </row>
    <row r="89" spans="3:3" x14ac:dyDescent="0.3">
      <c r="C89" s="23"/>
    </row>
    <row r="90" spans="3:3" x14ac:dyDescent="0.3">
      <c r="C90" s="23"/>
    </row>
    <row r="91" spans="3:3" x14ac:dyDescent="0.3">
      <c r="C91" s="23"/>
    </row>
    <row r="92" spans="3:3" x14ac:dyDescent="0.3">
      <c r="C92" s="23"/>
    </row>
    <row r="93" spans="3:3" x14ac:dyDescent="0.3">
      <c r="C93" s="23"/>
    </row>
    <row r="94" spans="3:3" x14ac:dyDescent="0.3">
      <c r="C94" s="23"/>
    </row>
    <row r="95" spans="3:3" x14ac:dyDescent="0.3">
      <c r="C95" s="23"/>
    </row>
    <row r="96" spans="3:3" x14ac:dyDescent="0.3">
      <c r="C96" s="23"/>
    </row>
    <row r="97" spans="3:3" x14ac:dyDescent="0.3">
      <c r="C97" s="23"/>
    </row>
    <row r="98" spans="3:3" x14ac:dyDescent="0.3">
      <c r="C98" s="23"/>
    </row>
    <row r="99" spans="3:3" x14ac:dyDescent="0.3">
      <c r="C99" s="23"/>
    </row>
    <row r="100" spans="3:3" x14ac:dyDescent="0.3">
      <c r="C100" s="23"/>
    </row>
    <row r="101" spans="3:3" x14ac:dyDescent="0.3">
      <c r="C101" s="23"/>
    </row>
    <row r="102" spans="3:3" x14ac:dyDescent="0.3">
      <c r="C102" s="23"/>
    </row>
    <row r="103" spans="3:3" x14ac:dyDescent="0.3">
      <c r="C103" s="23"/>
    </row>
    <row r="104" spans="3:3" x14ac:dyDescent="0.3">
      <c r="C104" s="23"/>
    </row>
    <row r="105" spans="3:3" x14ac:dyDescent="0.3">
      <c r="C105" s="23"/>
    </row>
    <row r="106" spans="3:3" x14ac:dyDescent="0.3">
      <c r="C106" s="23"/>
    </row>
    <row r="107" spans="3:3" x14ac:dyDescent="0.3">
      <c r="C107" s="23"/>
    </row>
    <row r="108" spans="3:3" x14ac:dyDescent="0.3">
      <c r="C108" s="23"/>
    </row>
    <row r="109" spans="3:3" x14ac:dyDescent="0.3">
      <c r="C109" s="23"/>
    </row>
    <row r="110" spans="3:3" x14ac:dyDescent="0.3">
      <c r="C110" s="23"/>
    </row>
  </sheetData>
  <phoneticPr fontId="13" type="noConversion"/>
  <pageMargins left="0.69999998807907104" right="0.69999998807907104" top="0.75" bottom="0.75" header="0.30000001192092896" footer="0.30000001192092896"/>
  <pageSetup paperSize="9" fitToWidth="0" fitToHeight="0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rgb="FFFFD966"/>
  </sheetPr>
  <dimension ref="A1:F17"/>
  <sheetViews>
    <sheetView zoomScaleNormal="100" zoomScaleSheetLayoutView="75" workbookViewId="0">
      <selection activeCell="F17" sqref="F17"/>
    </sheetView>
  </sheetViews>
  <sheetFormatPr defaultColWidth="9" defaultRowHeight="16.5" x14ac:dyDescent="0.3"/>
  <cols>
    <col min="1" max="1" width="10" bestFit="1" customWidth="1"/>
    <col min="2" max="2" width="13" bestFit="1" customWidth="1"/>
    <col min="3" max="3" width="5.875" bestFit="1" customWidth="1"/>
    <col min="4" max="4" width="11.75" bestFit="1" customWidth="1"/>
    <col min="5" max="5" width="31.625" bestFit="1" customWidth="1"/>
    <col min="6" max="6" width="10.625" bestFit="1" customWidth="1"/>
    <col min="8" max="8" width="10.5" bestFit="1" customWidth="1"/>
  </cols>
  <sheetData>
    <row r="1" spans="1:6" x14ac:dyDescent="0.3">
      <c r="A1" s="62" t="s">
        <v>254</v>
      </c>
      <c r="B1" s="26" t="s">
        <v>47</v>
      </c>
      <c r="C1" s="26" t="s">
        <v>191</v>
      </c>
      <c r="D1" s="24" t="s">
        <v>73</v>
      </c>
      <c r="E1" s="26" t="s">
        <v>48</v>
      </c>
      <c r="F1" s="26" t="s">
        <v>187</v>
      </c>
    </row>
    <row r="2" spans="1:6" x14ac:dyDescent="0.3">
      <c r="A2" s="15" t="s">
        <v>109</v>
      </c>
      <c r="B2" s="1" t="s">
        <v>235</v>
      </c>
      <c r="C2" s="1" t="s">
        <v>185</v>
      </c>
      <c r="D2" s="1" t="s">
        <v>242</v>
      </c>
      <c r="E2" s="95" t="s">
        <v>436</v>
      </c>
      <c r="F2" s="16">
        <v>0.3</v>
      </c>
    </row>
    <row r="3" spans="1:6" x14ac:dyDescent="0.3">
      <c r="A3" s="15" t="s">
        <v>110</v>
      </c>
      <c r="B3" s="1" t="s">
        <v>314</v>
      </c>
      <c r="C3" s="1" t="s">
        <v>185</v>
      </c>
      <c r="D3" s="1" t="s">
        <v>242</v>
      </c>
      <c r="E3" s="95" t="s">
        <v>437</v>
      </c>
      <c r="F3" s="79">
        <v>0.5</v>
      </c>
    </row>
    <row r="4" spans="1:6" x14ac:dyDescent="0.3">
      <c r="A4" s="15" t="s">
        <v>108</v>
      </c>
      <c r="B4" s="1" t="s">
        <v>239</v>
      </c>
      <c r="C4" s="1" t="s">
        <v>185</v>
      </c>
      <c r="D4" s="1" t="s">
        <v>294</v>
      </c>
      <c r="E4" s="95" t="s">
        <v>438</v>
      </c>
      <c r="F4" s="16">
        <v>3</v>
      </c>
    </row>
    <row r="5" spans="1:6" x14ac:dyDescent="0.3">
      <c r="A5" s="15" t="s">
        <v>111</v>
      </c>
      <c r="B5" s="1" t="s">
        <v>310</v>
      </c>
      <c r="C5" s="1" t="s">
        <v>185</v>
      </c>
      <c r="D5" s="1" t="s">
        <v>294</v>
      </c>
      <c r="E5" s="104" t="s">
        <v>439</v>
      </c>
      <c r="F5" s="79">
        <v>0.1</v>
      </c>
    </row>
    <row r="6" spans="1:6" x14ac:dyDescent="0.3">
      <c r="A6" s="15" t="s">
        <v>112</v>
      </c>
      <c r="B6" s="95" t="s">
        <v>393</v>
      </c>
      <c r="C6" s="1" t="s">
        <v>185</v>
      </c>
      <c r="D6" s="1" t="s">
        <v>269</v>
      </c>
      <c r="E6" s="95" t="s">
        <v>440</v>
      </c>
      <c r="F6" s="16">
        <v>2</v>
      </c>
    </row>
    <row r="7" spans="1:6" x14ac:dyDescent="0.3">
      <c r="A7" s="15" t="s">
        <v>116</v>
      </c>
      <c r="B7" s="1" t="s">
        <v>4</v>
      </c>
      <c r="C7" s="1" t="s">
        <v>185</v>
      </c>
      <c r="D7" s="1" t="s">
        <v>269</v>
      </c>
      <c r="E7" s="104" t="s">
        <v>439</v>
      </c>
      <c r="F7" s="79">
        <v>0.2</v>
      </c>
    </row>
    <row r="8" spans="1:6" x14ac:dyDescent="0.3">
      <c r="A8" s="15" t="s">
        <v>117</v>
      </c>
      <c r="B8" s="1" t="s">
        <v>263</v>
      </c>
      <c r="C8" s="1" t="s">
        <v>185</v>
      </c>
      <c r="D8" s="1" t="s">
        <v>259</v>
      </c>
      <c r="E8" s="95" t="s">
        <v>441</v>
      </c>
      <c r="F8" s="16">
        <v>3</v>
      </c>
    </row>
    <row r="9" spans="1:6" x14ac:dyDescent="0.3">
      <c r="A9" s="15" t="s">
        <v>113</v>
      </c>
      <c r="B9" s="1" t="s">
        <v>323</v>
      </c>
      <c r="C9" s="1" t="s">
        <v>185</v>
      </c>
      <c r="D9" s="1" t="s">
        <v>259</v>
      </c>
      <c r="E9" s="78" t="s">
        <v>2</v>
      </c>
      <c r="F9" s="79">
        <v>2</v>
      </c>
    </row>
    <row r="10" spans="1:6" x14ac:dyDescent="0.3">
      <c r="A10" s="15" t="s">
        <v>125</v>
      </c>
      <c r="B10" s="1" t="s">
        <v>184</v>
      </c>
      <c r="C10" s="1" t="s">
        <v>185</v>
      </c>
      <c r="D10" s="1" t="s">
        <v>282</v>
      </c>
      <c r="E10" s="95" t="s">
        <v>442</v>
      </c>
      <c r="F10" s="16">
        <v>0.1</v>
      </c>
    </row>
    <row r="11" spans="1:6" x14ac:dyDescent="0.3">
      <c r="A11" s="15" t="s">
        <v>127</v>
      </c>
      <c r="B11" s="1" t="s">
        <v>322</v>
      </c>
      <c r="C11" s="1" t="s">
        <v>185</v>
      </c>
      <c r="D11" s="1" t="s">
        <v>282</v>
      </c>
      <c r="E11" s="104" t="s">
        <v>440</v>
      </c>
      <c r="F11" s="79">
        <v>2</v>
      </c>
    </row>
    <row r="12" spans="1:6" x14ac:dyDescent="0.3">
      <c r="A12" s="15" t="s">
        <v>122</v>
      </c>
      <c r="B12" s="1" t="s">
        <v>260</v>
      </c>
      <c r="C12" s="1" t="s">
        <v>185</v>
      </c>
      <c r="D12" s="1" t="s">
        <v>284</v>
      </c>
      <c r="E12" s="95" t="s">
        <v>443</v>
      </c>
      <c r="F12" s="16">
        <v>2</v>
      </c>
    </row>
    <row r="13" spans="1:6" x14ac:dyDescent="0.3">
      <c r="A13" s="15" t="s">
        <v>130</v>
      </c>
      <c r="B13" s="1" t="s">
        <v>321</v>
      </c>
      <c r="C13" s="1" t="s">
        <v>185</v>
      </c>
      <c r="D13" s="1" t="s">
        <v>284</v>
      </c>
      <c r="E13" s="104" t="s">
        <v>443</v>
      </c>
      <c r="F13" s="79">
        <v>2</v>
      </c>
    </row>
    <row r="14" spans="1:6" x14ac:dyDescent="0.3">
      <c r="A14" s="15" t="s">
        <v>129</v>
      </c>
      <c r="B14" s="1" t="s">
        <v>194</v>
      </c>
      <c r="C14" s="1" t="s">
        <v>185</v>
      </c>
      <c r="D14" s="1" t="s">
        <v>265</v>
      </c>
      <c r="E14" s="95" t="s">
        <v>443</v>
      </c>
      <c r="F14" s="16">
        <v>4</v>
      </c>
    </row>
    <row r="15" spans="1:6" x14ac:dyDescent="0.3">
      <c r="A15" s="15" t="s">
        <v>131</v>
      </c>
      <c r="B15" s="95" t="s">
        <v>392</v>
      </c>
      <c r="C15" s="1" t="s">
        <v>185</v>
      </c>
      <c r="D15" s="1" t="s">
        <v>265</v>
      </c>
      <c r="E15" s="104" t="s">
        <v>444</v>
      </c>
      <c r="F15" s="79">
        <v>0.15</v>
      </c>
    </row>
    <row r="16" spans="1:6" x14ac:dyDescent="0.3">
      <c r="A16" s="15" t="s">
        <v>132</v>
      </c>
      <c r="B16" s="1" t="s">
        <v>249</v>
      </c>
      <c r="C16" s="1" t="s">
        <v>185</v>
      </c>
      <c r="D16" s="1" t="s">
        <v>288</v>
      </c>
      <c r="E16" s="95" t="s">
        <v>438</v>
      </c>
      <c r="F16" s="16">
        <v>0.5</v>
      </c>
    </row>
    <row r="17" spans="1:6" x14ac:dyDescent="0.3">
      <c r="A17" s="15" t="s">
        <v>128</v>
      </c>
      <c r="B17" s="1" t="s">
        <v>324</v>
      </c>
      <c r="C17" s="1" t="s">
        <v>185</v>
      </c>
      <c r="D17" s="1" t="s">
        <v>288</v>
      </c>
      <c r="E17" s="104" t="s">
        <v>445</v>
      </c>
      <c r="F17" s="79">
        <v>0.5</v>
      </c>
    </row>
  </sheetData>
  <phoneticPr fontId="13" type="noConversion"/>
  <pageMargins left="0.69999998807907104" right="0.69999998807907104" top="0.75" bottom="0.75" header="0.30000001192092896" footer="0.30000001192092896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59999389629810485"/>
  </sheetPr>
  <dimension ref="B1:K7"/>
  <sheetViews>
    <sheetView workbookViewId="0">
      <selection activeCell="N11" sqref="N11"/>
    </sheetView>
  </sheetViews>
  <sheetFormatPr defaultColWidth="6.25" defaultRowHeight="16.5" x14ac:dyDescent="0.3"/>
  <cols>
    <col min="1" max="1" width="6.25" style="84"/>
    <col min="2" max="2" width="9.75" style="84" customWidth="1"/>
    <col min="3" max="3" width="3.375" style="84" bestFit="1" customWidth="1"/>
    <col min="4" max="4" width="11.75" style="84" customWidth="1"/>
    <col min="5" max="5" width="3.375" style="84" bestFit="1" customWidth="1"/>
    <col min="6" max="6" width="11.25" style="84" customWidth="1"/>
    <col min="7" max="16384" width="6.25" style="84"/>
  </cols>
  <sheetData>
    <row r="1" spans="2:11" ht="17.25" thickBot="1" x14ac:dyDescent="0.35"/>
    <row r="2" spans="2:11" ht="20.25" customHeight="1" thickBot="1" x14ac:dyDescent="0.35">
      <c r="B2" s="100" t="s">
        <v>396</v>
      </c>
      <c r="C2" s="99" t="s">
        <v>397</v>
      </c>
      <c r="D2" s="100" t="s">
        <v>398</v>
      </c>
      <c r="E2" s="99" t="s">
        <v>397</v>
      </c>
      <c r="F2" s="100" t="s">
        <v>399</v>
      </c>
    </row>
    <row r="3" spans="2:11" ht="17.25" thickBot="1" x14ac:dyDescent="0.35"/>
    <row r="4" spans="2:11" ht="15.75" customHeight="1" x14ac:dyDescent="0.3">
      <c r="B4" s="178" t="s">
        <v>468</v>
      </c>
      <c r="C4" s="179"/>
      <c r="D4" s="179"/>
      <c r="E4" s="179"/>
      <c r="F4" s="179"/>
      <c r="G4" s="179"/>
      <c r="H4" s="179"/>
      <c r="I4" s="179"/>
      <c r="J4" s="179"/>
      <c r="K4" s="180"/>
    </row>
    <row r="5" spans="2:11" x14ac:dyDescent="0.3">
      <c r="B5" s="181"/>
      <c r="C5" s="182"/>
      <c r="D5" s="182"/>
      <c r="E5" s="182"/>
      <c r="F5" s="182"/>
      <c r="G5" s="182"/>
      <c r="H5" s="182"/>
      <c r="I5" s="182"/>
      <c r="J5" s="182"/>
      <c r="K5" s="183"/>
    </row>
    <row r="6" spans="2:11" x14ac:dyDescent="0.3">
      <c r="B6" s="181"/>
      <c r="C6" s="182"/>
      <c r="D6" s="182"/>
      <c r="E6" s="182"/>
      <c r="F6" s="182"/>
      <c r="G6" s="182"/>
      <c r="H6" s="182"/>
      <c r="I6" s="182"/>
      <c r="J6" s="182"/>
      <c r="K6" s="183"/>
    </row>
    <row r="7" spans="2:11" ht="17.25" thickBot="1" x14ac:dyDescent="0.35">
      <c r="B7" s="184"/>
      <c r="C7" s="185"/>
      <c r="D7" s="185"/>
      <c r="E7" s="185"/>
      <c r="F7" s="185"/>
      <c r="G7" s="185"/>
      <c r="H7" s="185"/>
      <c r="I7" s="185"/>
      <c r="J7" s="185"/>
      <c r="K7" s="186"/>
    </row>
  </sheetData>
  <mergeCells count="1">
    <mergeCell ref="B4:K7"/>
  </mergeCells>
  <phoneticPr fontId="13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7" tint="0.39997558519241921"/>
  </sheetPr>
  <dimension ref="A1:E6"/>
  <sheetViews>
    <sheetView workbookViewId="0">
      <selection activeCell="H13" sqref="H13"/>
    </sheetView>
  </sheetViews>
  <sheetFormatPr defaultRowHeight="16.5" x14ac:dyDescent="0.3"/>
  <cols>
    <col min="1" max="1" width="13.75" style="84" bestFit="1" customWidth="1"/>
    <col min="2" max="2" width="13" style="84" bestFit="1" customWidth="1"/>
    <col min="3" max="3" width="9" style="84"/>
    <col min="4" max="4" width="18.625" style="84" bestFit="1" customWidth="1"/>
    <col min="5" max="16384" width="9" style="84"/>
  </cols>
  <sheetData>
    <row r="1" spans="1:5" x14ac:dyDescent="0.3">
      <c r="A1" s="86" t="s">
        <v>345</v>
      </c>
      <c r="B1" s="86" t="s">
        <v>346</v>
      </c>
      <c r="C1" s="86" t="s">
        <v>347</v>
      </c>
      <c r="D1" s="86" t="s">
        <v>426</v>
      </c>
      <c r="E1" s="82" t="s">
        <v>212</v>
      </c>
    </row>
    <row r="2" spans="1:5" x14ac:dyDescent="0.3">
      <c r="A2" s="87" t="s">
        <v>348</v>
      </c>
      <c r="B2" s="88" t="s">
        <v>353</v>
      </c>
      <c r="C2" s="88" t="s">
        <v>358</v>
      </c>
      <c r="D2" s="88" t="s">
        <v>427</v>
      </c>
      <c r="E2" s="96">
        <v>200</v>
      </c>
    </row>
    <row r="3" spans="1:5" x14ac:dyDescent="0.3">
      <c r="A3" s="87" t="s">
        <v>349</v>
      </c>
      <c r="B3" s="88" t="s">
        <v>354</v>
      </c>
      <c r="C3" s="88" t="s">
        <v>358</v>
      </c>
      <c r="D3" s="88" t="s">
        <v>428</v>
      </c>
      <c r="E3" s="96">
        <v>400</v>
      </c>
    </row>
    <row r="4" spans="1:5" x14ac:dyDescent="0.3">
      <c r="A4" s="87" t="s">
        <v>350</v>
      </c>
      <c r="B4" s="88" t="s">
        <v>355</v>
      </c>
      <c r="C4" s="88" t="s">
        <v>358</v>
      </c>
      <c r="D4" s="88" t="s">
        <v>429</v>
      </c>
      <c r="E4" s="96">
        <v>600</v>
      </c>
    </row>
    <row r="5" spans="1:5" x14ac:dyDescent="0.3">
      <c r="A5" s="87" t="s">
        <v>351</v>
      </c>
      <c r="B5" s="88" t="s">
        <v>356</v>
      </c>
      <c r="C5" s="88" t="s">
        <v>358</v>
      </c>
      <c r="D5" s="88" t="s">
        <v>430</v>
      </c>
      <c r="E5" s="96">
        <v>800</v>
      </c>
    </row>
    <row r="6" spans="1:5" x14ac:dyDescent="0.3">
      <c r="A6" s="87" t="s">
        <v>352</v>
      </c>
      <c r="B6" s="88" t="s">
        <v>357</v>
      </c>
      <c r="C6" s="88" t="s">
        <v>358</v>
      </c>
      <c r="D6" s="88" t="s">
        <v>431</v>
      </c>
      <c r="E6" s="96">
        <v>1000</v>
      </c>
    </row>
  </sheetData>
  <phoneticPr fontId="13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 tint="0.39997558519241921"/>
  </sheetPr>
  <dimension ref="A1:E11"/>
  <sheetViews>
    <sheetView workbookViewId="0">
      <selection activeCell="E10" sqref="E10"/>
    </sheetView>
  </sheetViews>
  <sheetFormatPr defaultRowHeight="16.5" x14ac:dyDescent="0.3"/>
  <cols>
    <col min="1" max="1" width="6.625" style="84" bestFit="1" customWidth="1"/>
    <col min="2" max="2" width="13" style="84" bestFit="1" customWidth="1"/>
    <col min="3" max="3" width="5.375" style="84" bestFit="1" customWidth="1"/>
    <col min="4" max="4" width="29.25" style="84" bestFit="1" customWidth="1"/>
    <col min="5" max="16384" width="9" style="84"/>
  </cols>
  <sheetData>
    <row r="1" spans="1:5" x14ac:dyDescent="0.3">
      <c r="A1" s="86" t="s">
        <v>345</v>
      </c>
      <c r="B1" s="86" t="s">
        <v>346</v>
      </c>
      <c r="C1" s="86" t="s">
        <v>347</v>
      </c>
      <c r="D1" s="89" t="s">
        <v>388</v>
      </c>
      <c r="E1" s="90" t="s">
        <v>212</v>
      </c>
    </row>
    <row r="2" spans="1:5" x14ac:dyDescent="0.3">
      <c r="A2" s="87" t="s">
        <v>359</v>
      </c>
      <c r="B2" s="87" t="s">
        <v>369</v>
      </c>
      <c r="C2" s="87" t="s">
        <v>358</v>
      </c>
      <c r="D2" s="87" t="s">
        <v>432</v>
      </c>
      <c r="E2" s="96">
        <v>50</v>
      </c>
    </row>
    <row r="3" spans="1:5" x14ac:dyDescent="0.3">
      <c r="A3" s="87" t="s">
        <v>360</v>
      </c>
      <c r="B3" s="87" t="s">
        <v>370</v>
      </c>
      <c r="C3" s="87" t="s">
        <v>358</v>
      </c>
      <c r="D3" s="87" t="s">
        <v>379</v>
      </c>
      <c r="E3" s="96">
        <v>70</v>
      </c>
    </row>
    <row r="4" spans="1:5" x14ac:dyDescent="0.3">
      <c r="A4" s="87" t="s">
        <v>361</v>
      </c>
      <c r="B4" s="87" t="s">
        <v>371</v>
      </c>
      <c r="C4" s="87" t="s">
        <v>358</v>
      </c>
      <c r="D4" s="87" t="s">
        <v>380</v>
      </c>
      <c r="E4" s="96">
        <v>150</v>
      </c>
    </row>
    <row r="5" spans="1:5" x14ac:dyDescent="0.3">
      <c r="A5" s="87" t="s">
        <v>362</v>
      </c>
      <c r="B5" s="87" t="s">
        <v>372</v>
      </c>
      <c r="C5" s="87" t="s">
        <v>358</v>
      </c>
      <c r="D5" s="87" t="s">
        <v>381</v>
      </c>
      <c r="E5" s="96">
        <v>220</v>
      </c>
    </row>
    <row r="6" spans="1:5" x14ac:dyDescent="0.3">
      <c r="A6" s="87" t="s">
        <v>363</v>
      </c>
      <c r="B6" s="87" t="s">
        <v>373</v>
      </c>
      <c r="C6" s="87" t="s">
        <v>358</v>
      </c>
      <c r="D6" s="87" t="s">
        <v>382</v>
      </c>
      <c r="E6" s="96">
        <v>320</v>
      </c>
    </row>
    <row r="7" spans="1:5" x14ac:dyDescent="0.3">
      <c r="A7" s="87" t="s">
        <v>364</v>
      </c>
      <c r="B7" s="87" t="s">
        <v>374</v>
      </c>
      <c r="C7" s="87" t="s">
        <v>358</v>
      </c>
      <c r="D7" s="87" t="s">
        <v>383</v>
      </c>
      <c r="E7" s="96">
        <v>470</v>
      </c>
    </row>
    <row r="8" spans="1:5" x14ac:dyDescent="0.3">
      <c r="A8" s="87" t="s">
        <v>365</v>
      </c>
      <c r="B8" s="87" t="s">
        <v>375</v>
      </c>
      <c r="C8" s="87" t="s">
        <v>358</v>
      </c>
      <c r="D8" s="87" t="s">
        <v>384</v>
      </c>
      <c r="E8" s="96">
        <v>560</v>
      </c>
    </row>
    <row r="9" spans="1:5" x14ac:dyDescent="0.3">
      <c r="A9" s="87" t="s">
        <v>366</v>
      </c>
      <c r="B9" s="85" t="s">
        <v>378</v>
      </c>
      <c r="C9" s="87" t="s">
        <v>358</v>
      </c>
      <c r="D9" s="87" t="s">
        <v>385</v>
      </c>
      <c r="E9" s="96">
        <v>620</v>
      </c>
    </row>
    <row r="10" spans="1:5" x14ac:dyDescent="0.3">
      <c r="A10" s="87" t="s">
        <v>367</v>
      </c>
      <c r="B10" s="87" t="s">
        <v>376</v>
      </c>
      <c r="C10" s="87" t="s">
        <v>358</v>
      </c>
      <c r="D10" s="87" t="s">
        <v>386</v>
      </c>
      <c r="E10" s="96">
        <v>650</v>
      </c>
    </row>
    <row r="11" spans="1:5" x14ac:dyDescent="0.3">
      <c r="A11" s="87" t="s">
        <v>368</v>
      </c>
      <c r="B11" s="87" t="s">
        <v>377</v>
      </c>
      <c r="C11" s="87" t="s">
        <v>358</v>
      </c>
      <c r="D11" s="87" t="s">
        <v>387</v>
      </c>
      <c r="E11" s="96">
        <v>700</v>
      </c>
    </row>
  </sheetData>
  <phoneticPr fontId="13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>
    <tabColor rgb="FFF8CBAC"/>
  </sheetPr>
  <dimension ref="B2:Y155"/>
  <sheetViews>
    <sheetView zoomScaleNormal="100" zoomScaleSheetLayoutView="75" workbookViewId="0">
      <selection activeCell="AA35" sqref="AA35"/>
    </sheetView>
  </sheetViews>
  <sheetFormatPr defaultColWidth="4.625" defaultRowHeight="16.5" x14ac:dyDescent="0.3"/>
  <cols>
    <col min="1" max="1" width="4.625" style="4"/>
    <col min="2" max="2" width="7.25" style="4" bestFit="1" customWidth="1"/>
    <col min="3" max="24" width="4.625" style="4"/>
    <col min="25" max="25" width="5.5" style="4" bestFit="1" customWidth="1"/>
    <col min="26" max="16384" width="4.625" style="4"/>
  </cols>
  <sheetData>
    <row r="2" spans="2:25" ht="16.5" customHeight="1" x14ac:dyDescent="0.3">
      <c r="B2" s="134" t="s">
        <v>389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6"/>
    </row>
    <row r="3" spans="2:25" x14ac:dyDescent="0.3">
      <c r="B3" s="137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9"/>
    </row>
    <row r="4" spans="2:25" x14ac:dyDescent="0.3">
      <c r="B4" s="137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9"/>
    </row>
    <row r="5" spans="2:25" x14ac:dyDescent="0.3">
      <c r="B5" s="137"/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9"/>
    </row>
    <row r="6" spans="2:25" x14ac:dyDescent="0.3">
      <c r="B6" s="137"/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</row>
    <row r="7" spans="2:25" x14ac:dyDescent="0.3">
      <c r="B7" s="137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</row>
    <row r="8" spans="2:25" x14ac:dyDescent="0.3">
      <c r="B8" s="137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9"/>
    </row>
    <row r="9" spans="2:25" x14ac:dyDescent="0.3">
      <c r="B9" s="137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9"/>
    </row>
    <row r="10" spans="2:25" x14ac:dyDescent="0.3">
      <c r="B10" s="137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9"/>
    </row>
    <row r="11" spans="2:25" x14ac:dyDescent="0.3">
      <c r="B11" s="137"/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9"/>
    </row>
    <row r="12" spans="2:25" x14ac:dyDescent="0.3">
      <c r="B12" s="140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2"/>
    </row>
    <row r="15" spans="2:25" x14ac:dyDescent="0.3">
      <c r="B15" s="174" t="s">
        <v>390</v>
      </c>
      <c r="C15" s="174"/>
      <c r="D15" s="174"/>
      <c r="E15" s="174"/>
      <c r="F15" s="174"/>
      <c r="G15" s="174"/>
      <c r="H15" s="174"/>
      <c r="I15" s="174"/>
      <c r="J15" s="174"/>
      <c r="K15" s="174"/>
      <c r="L15" s="174"/>
    </row>
    <row r="16" spans="2:25" x14ac:dyDescent="0.3">
      <c r="B16" s="75" t="s">
        <v>175</v>
      </c>
      <c r="C16" s="41">
        <v>0</v>
      </c>
      <c r="D16" s="41">
        <v>1</v>
      </c>
      <c r="E16" s="41">
        <v>2</v>
      </c>
      <c r="F16" s="41">
        <v>3</v>
      </c>
      <c r="G16" s="41">
        <v>4</v>
      </c>
      <c r="H16" s="41">
        <v>5</v>
      </c>
      <c r="I16" s="41">
        <v>6</v>
      </c>
      <c r="J16" s="41">
        <v>7</v>
      </c>
      <c r="K16" s="41">
        <v>8</v>
      </c>
      <c r="L16" s="41">
        <v>9</v>
      </c>
      <c r="R16" s="49"/>
      <c r="S16" s="49"/>
      <c r="T16" s="49"/>
      <c r="U16" s="49"/>
      <c r="V16" s="49"/>
      <c r="W16" s="49"/>
      <c r="X16" s="49"/>
      <c r="Y16" s="49"/>
    </row>
    <row r="17" spans="2:19" x14ac:dyDescent="0.3">
      <c r="B17" s="40">
        <v>0</v>
      </c>
      <c r="C17" s="83">
        <v>0</v>
      </c>
      <c r="D17" s="83">
        <v>42</v>
      </c>
      <c r="E17" s="83">
        <f>D17+6</f>
        <v>48</v>
      </c>
      <c r="F17" s="83">
        <f t="shared" ref="F17:L17" si="0">E17+6</f>
        <v>54</v>
      </c>
      <c r="G17" s="83">
        <f t="shared" si="0"/>
        <v>60</v>
      </c>
      <c r="H17" s="83">
        <f t="shared" si="0"/>
        <v>66</v>
      </c>
      <c r="I17" s="83">
        <f t="shared" si="0"/>
        <v>72</v>
      </c>
      <c r="J17" s="83">
        <f t="shared" si="0"/>
        <v>78</v>
      </c>
      <c r="K17" s="83">
        <f t="shared" si="0"/>
        <v>84</v>
      </c>
      <c r="L17" s="83">
        <f t="shared" si="0"/>
        <v>90</v>
      </c>
      <c r="R17" s="49"/>
      <c r="S17" s="49"/>
    </row>
    <row r="18" spans="2:19" x14ac:dyDescent="0.3">
      <c r="B18" s="40">
        <v>1</v>
      </c>
      <c r="C18" s="83">
        <f>L17+6</f>
        <v>96</v>
      </c>
      <c r="D18" s="83">
        <f>C18+6</f>
        <v>102</v>
      </c>
      <c r="E18" s="83">
        <f t="shared" ref="E18:L18" si="1">D18+6</f>
        <v>108</v>
      </c>
      <c r="F18" s="83">
        <f t="shared" si="1"/>
        <v>114</v>
      </c>
      <c r="G18" s="83">
        <f t="shared" si="1"/>
        <v>120</v>
      </c>
      <c r="H18" s="83">
        <f t="shared" si="1"/>
        <v>126</v>
      </c>
      <c r="I18" s="83">
        <f t="shared" si="1"/>
        <v>132</v>
      </c>
      <c r="J18" s="83">
        <f t="shared" si="1"/>
        <v>138</v>
      </c>
      <c r="K18" s="83">
        <f t="shared" si="1"/>
        <v>144</v>
      </c>
      <c r="L18" s="83">
        <f t="shared" si="1"/>
        <v>150</v>
      </c>
      <c r="R18" s="49"/>
      <c r="S18" s="49"/>
    </row>
    <row r="19" spans="2:19" x14ac:dyDescent="0.3">
      <c r="B19" s="40">
        <v>2</v>
      </c>
      <c r="C19" s="83">
        <f>L18+6</f>
        <v>156</v>
      </c>
      <c r="D19" s="83">
        <f>C19+6</f>
        <v>162</v>
      </c>
      <c r="E19" s="83">
        <f t="shared" ref="E19:L19" si="2">D19+6</f>
        <v>168</v>
      </c>
      <c r="F19" s="83">
        <f t="shared" si="2"/>
        <v>174</v>
      </c>
      <c r="G19" s="83">
        <f t="shared" si="2"/>
        <v>180</v>
      </c>
      <c r="H19" s="83">
        <f t="shared" si="2"/>
        <v>186</v>
      </c>
      <c r="I19" s="83">
        <f t="shared" si="2"/>
        <v>192</v>
      </c>
      <c r="J19" s="83">
        <f t="shared" si="2"/>
        <v>198</v>
      </c>
      <c r="K19" s="83">
        <f t="shared" si="2"/>
        <v>204</v>
      </c>
      <c r="L19" s="83">
        <f t="shared" si="2"/>
        <v>210</v>
      </c>
      <c r="R19" s="49"/>
      <c r="S19" s="49"/>
    </row>
    <row r="20" spans="2:19" x14ac:dyDescent="0.3">
      <c r="B20" s="40">
        <v>3</v>
      </c>
      <c r="C20" s="83">
        <f t="shared" ref="C20:C27" si="3">L19+6</f>
        <v>216</v>
      </c>
      <c r="D20" s="83">
        <f t="shared" ref="D20:L20" si="4">C20+6</f>
        <v>222</v>
      </c>
      <c r="E20" s="83">
        <f t="shared" si="4"/>
        <v>228</v>
      </c>
      <c r="F20" s="83">
        <f t="shared" si="4"/>
        <v>234</v>
      </c>
      <c r="G20" s="83">
        <f t="shared" si="4"/>
        <v>240</v>
      </c>
      <c r="H20" s="83">
        <f t="shared" si="4"/>
        <v>246</v>
      </c>
      <c r="I20" s="83">
        <f t="shared" si="4"/>
        <v>252</v>
      </c>
      <c r="J20" s="83">
        <f t="shared" si="4"/>
        <v>258</v>
      </c>
      <c r="K20" s="83">
        <f t="shared" si="4"/>
        <v>264</v>
      </c>
      <c r="L20" s="83">
        <f t="shared" si="4"/>
        <v>270</v>
      </c>
      <c r="R20" s="49"/>
      <c r="S20" s="49"/>
    </row>
    <row r="21" spans="2:19" x14ac:dyDescent="0.3">
      <c r="B21" s="40">
        <v>4</v>
      </c>
      <c r="C21" s="83">
        <f t="shared" si="3"/>
        <v>276</v>
      </c>
      <c r="D21" s="83">
        <f t="shared" ref="D21:L21" si="5">C21+6</f>
        <v>282</v>
      </c>
      <c r="E21" s="83">
        <f t="shared" si="5"/>
        <v>288</v>
      </c>
      <c r="F21" s="83">
        <f t="shared" si="5"/>
        <v>294</v>
      </c>
      <c r="G21" s="83">
        <f t="shared" si="5"/>
        <v>300</v>
      </c>
      <c r="H21" s="83">
        <f t="shared" si="5"/>
        <v>306</v>
      </c>
      <c r="I21" s="83">
        <f t="shared" si="5"/>
        <v>312</v>
      </c>
      <c r="J21" s="83">
        <f t="shared" si="5"/>
        <v>318</v>
      </c>
      <c r="K21" s="83">
        <f t="shared" si="5"/>
        <v>324</v>
      </c>
      <c r="L21" s="83">
        <f t="shared" si="5"/>
        <v>330</v>
      </c>
      <c r="R21" s="49"/>
      <c r="S21" s="49"/>
    </row>
    <row r="22" spans="2:19" x14ac:dyDescent="0.3">
      <c r="B22" s="40">
        <v>5</v>
      </c>
      <c r="C22" s="83">
        <f t="shared" si="3"/>
        <v>336</v>
      </c>
      <c r="D22" s="83">
        <f t="shared" ref="D22:L22" si="6">C22+6</f>
        <v>342</v>
      </c>
      <c r="E22" s="83">
        <f t="shared" si="6"/>
        <v>348</v>
      </c>
      <c r="F22" s="83">
        <f t="shared" si="6"/>
        <v>354</v>
      </c>
      <c r="G22" s="83">
        <f t="shared" si="6"/>
        <v>360</v>
      </c>
      <c r="H22" s="83">
        <f t="shared" si="6"/>
        <v>366</v>
      </c>
      <c r="I22" s="83">
        <f t="shared" si="6"/>
        <v>372</v>
      </c>
      <c r="J22" s="83">
        <f t="shared" si="6"/>
        <v>378</v>
      </c>
      <c r="K22" s="83">
        <f t="shared" si="6"/>
        <v>384</v>
      </c>
      <c r="L22" s="83">
        <f t="shared" si="6"/>
        <v>390</v>
      </c>
      <c r="R22" s="49"/>
      <c r="S22" s="49"/>
    </row>
    <row r="23" spans="2:19" x14ac:dyDescent="0.3">
      <c r="B23" s="40">
        <v>6</v>
      </c>
      <c r="C23" s="83">
        <f t="shared" si="3"/>
        <v>396</v>
      </c>
      <c r="D23" s="83">
        <f t="shared" ref="D23:L23" si="7">C23+6</f>
        <v>402</v>
      </c>
      <c r="E23" s="83">
        <f t="shared" si="7"/>
        <v>408</v>
      </c>
      <c r="F23" s="83">
        <f t="shared" si="7"/>
        <v>414</v>
      </c>
      <c r="G23" s="83">
        <f t="shared" si="7"/>
        <v>420</v>
      </c>
      <c r="H23" s="83">
        <f t="shared" si="7"/>
        <v>426</v>
      </c>
      <c r="I23" s="83">
        <f t="shared" si="7"/>
        <v>432</v>
      </c>
      <c r="J23" s="83">
        <f t="shared" si="7"/>
        <v>438</v>
      </c>
      <c r="K23" s="83">
        <f t="shared" si="7"/>
        <v>444</v>
      </c>
      <c r="L23" s="83">
        <f t="shared" si="7"/>
        <v>450</v>
      </c>
      <c r="R23" s="49"/>
      <c r="S23" s="49"/>
    </row>
    <row r="24" spans="2:19" x14ac:dyDescent="0.3">
      <c r="B24" s="40">
        <v>7</v>
      </c>
      <c r="C24" s="83">
        <f t="shared" si="3"/>
        <v>456</v>
      </c>
      <c r="D24" s="83">
        <f t="shared" ref="D24:L24" si="8">C24+6</f>
        <v>462</v>
      </c>
      <c r="E24" s="83">
        <f t="shared" si="8"/>
        <v>468</v>
      </c>
      <c r="F24" s="83">
        <f t="shared" si="8"/>
        <v>474</v>
      </c>
      <c r="G24" s="83">
        <f t="shared" si="8"/>
        <v>480</v>
      </c>
      <c r="H24" s="83">
        <f t="shared" si="8"/>
        <v>486</v>
      </c>
      <c r="I24" s="83">
        <f t="shared" si="8"/>
        <v>492</v>
      </c>
      <c r="J24" s="83">
        <f t="shared" si="8"/>
        <v>498</v>
      </c>
      <c r="K24" s="83">
        <f t="shared" si="8"/>
        <v>504</v>
      </c>
      <c r="L24" s="83">
        <f t="shared" si="8"/>
        <v>510</v>
      </c>
      <c r="R24" s="49"/>
      <c r="S24" s="49"/>
    </row>
    <row r="25" spans="2:19" x14ac:dyDescent="0.3">
      <c r="B25" s="40">
        <v>8</v>
      </c>
      <c r="C25" s="83">
        <f t="shared" si="3"/>
        <v>516</v>
      </c>
      <c r="D25" s="83">
        <f t="shared" ref="D25:L25" si="9">C25+6</f>
        <v>522</v>
      </c>
      <c r="E25" s="83">
        <f t="shared" si="9"/>
        <v>528</v>
      </c>
      <c r="F25" s="83">
        <f t="shared" si="9"/>
        <v>534</v>
      </c>
      <c r="G25" s="83">
        <f t="shared" si="9"/>
        <v>540</v>
      </c>
      <c r="H25" s="83">
        <f t="shared" si="9"/>
        <v>546</v>
      </c>
      <c r="I25" s="83">
        <f t="shared" si="9"/>
        <v>552</v>
      </c>
      <c r="J25" s="83">
        <f t="shared" si="9"/>
        <v>558</v>
      </c>
      <c r="K25" s="83">
        <f t="shared" si="9"/>
        <v>564</v>
      </c>
      <c r="L25" s="83">
        <f t="shared" si="9"/>
        <v>570</v>
      </c>
      <c r="R25" s="49"/>
      <c r="S25" s="49"/>
    </row>
    <row r="26" spans="2:19" x14ac:dyDescent="0.3">
      <c r="B26" s="40">
        <v>9</v>
      </c>
      <c r="C26" s="83">
        <f t="shared" si="3"/>
        <v>576</v>
      </c>
      <c r="D26" s="83">
        <f t="shared" ref="D26:L27" si="10">C26+6</f>
        <v>582</v>
      </c>
      <c r="E26" s="83">
        <f t="shared" si="10"/>
        <v>588</v>
      </c>
      <c r="F26" s="83">
        <f t="shared" si="10"/>
        <v>594</v>
      </c>
      <c r="G26" s="83">
        <f t="shared" si="10"/>
        <v>600</v>
      </c>
      <c r="H26" s="83">
        <f t="shared" si="10"/>
        <v>606</v>
      </c>
      <c r="I26" s="83">
        <f t="shared" si="10"/>
        <v>612</v>
      </c>
      <c r="J26" s="83">
        <f t="shared" si="10"/>
        <v>618</v>
      </c>
      <c r="K26" s="83">
        <f t="shared" si="10"/>
        <v>624</v>
      </c>
      <c r="L26" s="83">
        <f t="shared" si="10"/>
        <v>630</v>
      </c>
      <c r="R26" s="49"/>
      <c r="S26" s="49"/>
    </row>
    <row r="27" spans="2:19" x14ac:dyDescent="0.3">
      <c r="B27" s="40">
        <v>10</v>
      </c>
      <c r="C27" s="83">
        <f t="shared" si="3"/>
        <v>636</v>
      </c>
      <c r="D27" s="83">
        <f t="shared" si="10"/>
        <v>642</v>
      </c>
      <c r="E27" s="83">
        <f t="shared" si="10"/>
        <v>648</v>
      </c>
      <c r="F27" s="83">
        <f t="shared" si="10"/>
        <v>654</v>
      </c>
      <c r="G27" s="83">
        <f t="shared" si="10"/>
        <v>660</v>
      </c>
      <c r="H27" s="83">
        <f t="shared" si="10"/>
        <v>666</v>
      </c>
      <c r="I27" s="83">
        <f t="shared" si="10"/>
        <v>672</v>
      </c>
      <c r="J27" s="83">
        <f t="shared" si="10"/>
        <v>678</v>
      </c>
      <c r="K27" s="83">
        <f t="shared" si="10"/>
        <v>684</v>
      </c>
      <c r="L27" s="83">
        <f t="shared" si="10"/>
        <v>690</v>
      </c>
      <c r="R27" s="49"/>
      <c r="S27" s="49"/>
    </row>
    <row r="28" spans="2:19" x14ac:dyDescent="0.3">
      <c r="R28" s="49"/>
      <c r="S28" s="49"/>
    </row>
    <row r="29" spans="2:19" x14ac:dyDescent="0.3">
      <c r="R29" s="49"/>
      <c r="S29" s="49"/>
    </row>
    <row r="30" spans="2:19" x14ac:dyDescent="0.3">
      <c r="R30" s="49"/>
      <c r="S30" s="49"/>
    </row>
    <row r="31" spans="2:19" x14ac:dyDescent="0.3">
      <c r="R31" s="49"/>
      <c r="S31" s="49"/>
    </row>
    <row r="32" spans="2:19" x14ac:dyDescent="0.3">
      <c r="R32" s="49"/>
      <c r="S32" s="49"/>
    </row>
    <row r="33" spans="18:19" x14ac:dyDescent="0.3">
      <c r="R33" s="49"/>
      <c r="S33" s="49"/>
    </row>
    <row r="34" spans="18:19" x14ac:dyDescent="0.3">
      <c r="R34" s="49"/>
      <c r="S34" s="49"/>
    </row>
    <row r="35" spans="18:19" x14ac:dyDescent="0.3">
      <c r="R35" s="49"/>
      <c r="S35" s="49"/>
    </row>
    <row r="36" spans="18:19" x14ac:dyDescent="0.3">
      <c r="R36" s="49"/>
      <c r="S36" s="49"/>
    </row>
    <row r="37" spans="18:19" x14ac:dyDescent="0.3">
      <c r="R37" s="49"/>
      <c r="S37" s="49"/>
    </row>
    <row r="38" spans="18:19" x14ac:dyDescent="0.3">
      <c r="R38" s="49"/>
      <c r="S38" s="49"/>
    </row>
    <row r="39" spans="18:19" x14ac:dyDescent="0.3">
      <c r="R39" s="49"/>
      <c r="S39" s="49"/>
    </row>
    <row r="40" spans="18:19" x14ac:dyDescent="0.3">
      <c r="R40" s="49"/>
      <c r="S40" s="49"/>
    </row>
    <row r="41" spans="18:19" x14ac:dyDescent="0.3">
      <c r="R41" s="49"/>
      <c r="S41" s="49"/>
    </row>
    <row r="42" spans="18:19" x14ac:dyDescent="0.3">
      <c r="R42" s="49"/>
      <c r="S42" s="49"/>
    </row>
    <row r="43" spans="18:19" x14ac:dyDescent="0.3">
      <c r="R43" s="49"/>
      <c r="S43" s="49"/>
    </row>
    <row r="44" spans="18:19" x14ac:dyDescent="0.3">
      <c r="R44" s="49"/>
      <c r="S44" s="49"/>
    </row>
    <row r="45" spans="18:19" x14ac:dyDescent="0.3">
      <c r="R45" s="49"/>
      <c r="S45" s="49"/>
    </row>
    <row r="46" spans="18:19" x14ac:dyDescent="0.3">
      <c r="R46" s="49"/>
      <c r="S46" s="49"/>
    </row>
    <row r="47" spans="18:19" x14ac:dyDescent="0.3">
      <c r="R47" s="49"/>
      <c r="S47" s="49"/>
    </row>
    <row r="48" spans="18:19" x14ac:dyDescent="0.3">
      <c r="R48" s="49"/>
      <c r="S48" s="49"/>
    </row>
    <row r="49" spans="18:19" x14ac:dyDescent="0.3">
      <c r="R49" s="49"/>
      <c r="S49" s="49"/>
    </row>
    <row r="50" spans="18:19" x14ac:dyDescent="0.3">
      <c r="R50" s="49"/>
      <c r="S50" s="49"/>
    </row>
    <row r="51" spans="18:19" x14ac:dyDescent="0.3">
      <c r="R51" s="49"/>
      <c r="S51" s="49"/>
    </row>
    <row r="52" spans="18:19" x14ac:dyDescent="0.3">
      <c r="R52" s="49"/>
      <c r="S52" s="49"/>
    </row>
    <row r="53" spans="18:19" x14ac:dyDescent="0.3">
      <c r="R53" s="49"/>
      <c r="S53" s="49"/>
    </row>
    <row r="54" spans="18:19" x14ac:dyDescent="0.3">
      <c r="R54" s="49"/>
      <c r="S54" s="49"/>
    </row>
    <row r="55" spans="18:19" x14ac:dyDescent="0.3">
      <c r="R55" s="49"/>
      <c r="S55" s="49"/>
    </row>
    <row r="56" spans="18:19" x14ac:dyDescent="0.3">
      <c r="R56" s="49"/>
      <c r="S56" s="49"/>
    </row>
    <row r="57" spans="18:19" x14ac:dyDescent="0.3">
      <c r="R57" s="49"/>
      <c r="S57" s="49"/>
    </row>
    <row r="58" spans="18:19" x14ac:dyDescent="0.3">
      <c r="R58" s="49"/>
      <c r="S58" s="49"/>
    </row>
    <row r="59" spans="18:19" x14ac:dyDescent="0.3">
      <c r="R59" s="49"/>
      <c r="S59" s="49"/>
    </row>
    <row r="60" spans="18:19" x14ac:dyDescent="0.3">
      <c r="R60" s="49"/>
      <c r="S60" s="49"/>
    </row>
    <row r="61" spans="18:19" x14ac:dyDescent="0.3">
      <c r="R61" s="49"/>
      <c r="S61" s="49"/>
    </row>
    <row r="62" spans="18:19" x14ac:dyDescent="0.3">
      <c r="R62" s="49"/>
      <c r="S62" s="49"/>
    </row>
    <row r="63" spans="18:19" x14ac:dyDescent="0.3">
      <c r="R63" s="49"/>
      <c r="S63" s="49"/>
    </row>
    <row r="64" spans="18:19" x14ac:dyDescent="0.3">
      <c r="R64" s="49"/>
      <c r="S64" s="49"/>
    </row>
    <row r="65" spans="18:19" x14ac:dyDescent="0.3">
      <c r="R65" s="49"/>
      <c r="S65" s="49"/>
    </row>
    <row r="66" spans="18:19" x14ac:dyDescent="0.3">
      <c r="R66" s="49"/>
      <c r="S66" s="49"/>
    </row>
    <row r="67" spans="18:19" x14ac:dyDescent="0.3">
      <c r="R67" s="49"/>
      <c r="S67" s="49"/>
    </row>
    <row r="68" spans="18:19" x14ac:dyDescent="0.3">
      <c r="R68" s="49"/>
      <c r="S68" s="49"/>
    </row>
    <row r="69" spans="18:19" x14ac:dyDescent="0.3">
      <c r="R69" s="49"/>
      <c r="S69" s="49"/>
    </row>
    <row r="70" spans="18:19" x14ac:dyDescent="0.3">
      <c r="R70" s="49"/>
      <c r="S70" s="49"/>
    </row>
    <row r="71" spans="18:19" x14ac:dyDescent="0.3">
      <c r="R71" s="49"/>
      <c r="S71" s="49"/>
    </row>
    <row r="72" spans="18:19" x14ac:dyDescent="0.3">
      <c r="R72" s="49"/>
      <c r="S72" s="49"/>
    </row>
    <row r="73" spans="18:19" x14ac:dyDescent="0.3">
      <c r="R73" s="49"/>
      <c r="S73" s="49"/>
    </row>
    <row r="74" spans="18:19" x14ac:dyDescent="0.3">
      <c r="R74" s="49"/>
      <c r="S74" s="49"/>
    </row>
    <row r="75" spans="18:19" x14ac:dyDescent="0.3">
      <c r="R75" s="49"/>
      <c r="S75" s="49"/>
    </row>
    <row r="76" spans="18:19" x14ac:dyDescent="0.3">
      <c r="R76" s="49"/>
      <c r="S76" s="49"/>
    </row>
    <row r="77" spans="18:19" x14ac:dyDescent="0.3">
      <c r="R77" s="49"/>
      <c r="S77" s="49"/>
    </row>
    <row r="78" spans="18:19" x14ac:dyDescent="0.3">
      <c r="R78" s="49"/>
      <c r="S78" s="49"/>
    </row>
    <row r="79" spans="18:19" x14ac:dyDescent="0.3">
      <c r="R79" s="49"/>
      <c r="S79" s="49"/>
    </row>
    <row r="80" spans="18:19" x14ac:dyDescent="0.3">
      <c r="R80" s="49"/>
      <c r="S80" s="49"/>
    </row>
    <row r="81" spans="18:19" x14ac:dyDescent="0.3">
      <c r="R81" s="49"/>
      <c r="S81" s="49"/>
    </row>
    <row r="82" spans="18:19" x14ac:dyDescent="0.3">
      <c r="R82" s="49"/>
      <c r="S82" s="49"/>
    </row>
    <row r="83" spans="18:19" x14ac:dyDescent="0.3">
      <c r="R83" s="49"/>
      <c r="S83" s="49"/>
    </row>
    <row r="84" spans="18:19" x14ac:dyDescent="0.3">
      <c r="R84" s="49"/>
      <c r="S84" s="49"/>
    </row>
    <row r="85" spans="18:19" x14ac:dyDescent="0.3">
      <c r="R85" s="49"/>
      <c r="S85" s="49"/>
    </row>
    <row r="86" spans="18:19" x14ac:dyDescent="0.3">
      <c r="R86" s="49"/>
      <c r="S86" s="49"/>
    </row>
    <row r="87" spans="18:19" x14ac:dyDescent="0.3">
      <c r="R87" s="49"/>
      <c r="S87" s="49"/>
    </row>
    <row r="88" spans="18:19" x14ac:dyDescent="0.3">
      <c r="R88" s="49"/>
      <c r="S88" s="49"/>
    </row>
    <row r="89" spans="18:19" x14ac:dyDescent="0.3">
      <c r="R89" s="49"/>
      <c r="S89" s="49"/>
    </row>
    <row r="90" spans="18:19" x14ac:dyDescent="0.3">
      <c r="R90" s="49"/>
      <c r="S90" s="49"/>
    </row>
    <row r="91" spans="18:19" x14ac:dyDescent="0.3">
      <c r="R91" s="49"/>
      <c r="S91" s="49"/>
    </row>
    <row r="92" spans="18:19" x14ac:dyDescent="0.3">
      <c r="R92" s="49"/>
      <c r="S92" s="49"/>
    </row>
    <row r="93" spans="18:19" x14ac:dyDescent="0.3">
      <c r="R93" s="49"/>
      <c r="S93" s="49"/>
    </row>
    <row r="94" spans="18:19" x14ac:dyDescent="0.3">
      <c r="R94" s="49"/>
      <c r="S94" s="49"/>
    </row>
    <row r="95" spans="18:19" x14ac:dyDescent="0.3">
      <c r="R95" s="49"/>
      <c r="S95" s="49"/>
    </row>
    <row r="96" spans="18:19" x14ac:dyDescent="0.3">
      <c r="R96" s="49"/>
      <c r="S96" s="49"/>
    </row>
    <row r="97" spans="18:19" x14ac:dyDescent="0.3">
      <c r="R97" s="49"/>
      <c r="S97" s="49"/>
    </row>
    <row r="98" spans="18:19" x14ac:dyDescent="0.3">
      <c r="R98" s="49"/>
      <c r="S98" s="49"/>
    </row>
    <row r="99" spans="18:19" x14ac:dyDescent="0.3">
      <c r="R99" s="49"/>
      <c r="S99" s="49"/>
    </row>
    <row r="100" spans="18:19" x14ac:dyDescent="0.3">
      <c r="R100" s="49"/>
      <c r="S100" s="49"/>
    </row>
    <row r="101" spans="18:19" x14ac:dyDescent="0.3">
      <c r="R101" s="49"/>
      <c r="S101" s="49"/>
    </row>
    <row r="102" spans="18:19" x14ac:dyDescent="0.3">
      <c r="R102" s="49"/>
      <c r="S102" s="49"/>
    </row>
    <row r="103" spans="18:19" x14ac:dyDescent="0.3">
      <c r="R103" s="49"/>
      <c r="S103" s="49"/>
    </row>
    <row r="104" spans="18:19" x14ac:dyDescent="0.3">
      <c r="R104" s="49"/>
      <c r="S104" s="49"/>
    </row>
    <row r="105" spans="18:19" x14ac:dyDescent="0.3">
      <c r="R105" s="49"/>
      <c r="S105" s="49"/>
    </row>
    <row r="106" spans="18:19" x14ac:dyDescent="0.3">
      <c r="R106" s="49"/>
      <c r="S106" s="49"/>
    </row>
    <row r="107" spans="18:19" x14ac:dyDescent="0.3">
      <c r="R107" s="49"/>
      <c r="S107" s="49"/>
    </row>
    <row r="108" spans="18:19" x14ac:dyDescent="0.3">
      <c r="R108" s="49"/>
      <c r="S108" s="49"/>
    </row>
    <row r="109" spans="18:19" x14ac:dyDescent="0.3">
      <c r="R109" s="49"/>
      <c r="S109" s="49"/>
    </row>
    <row r="110" spans="18:19" x14ac:dyDescent="0.3">
      <c r="R110" s="49"/>
      <c r="S110" s="49"/>
    </row>
    <row r="111" spans="18:19" x14ac:dyDescent="0.3">
      <c r="R111" s="49"/>
      <c r="S111" s="49"/>
    </row>
    <row r="112" spans="18:19" x14ac:dyDescent="0.3">
      <c r="R112" s="49"/>
      <c r="S112" s="49"/>
    </row>
    <row r="113" spans="18:19" x14ac:dyDescent="0.3">
      <c r="R113" s="49"/>
      <c r="S113" s="49"/>
    </row>
    <row r="114" spans="18:19" x14ac:dyDescent="0.3">
      <c r="R114" s="49"/>
      <c r="S114" s="49"/>
    </row>
    <row r="115" spans="18:19" x14ac:dyDescent="0.3">
      <c r="R115" s="49"/>
      <c r="S115" s="49"/>
    </row>
    <row r="116" spans="18:19" x14ac:dyDescent="0.3">
      <c r="R116" s="49"/>
      <c r="S116" s="49"/>
    </row>
    <row r="117" spans="18:19" x14ac:dyDescent="0.3">
      <c r="R117" s="49"/>
      <c r="S117" s="49"/>
    </row>
    <row r="118" spans="18:19" x14ac:dyDescent="0.3">
      <c r="R118" s="49"/>
      <c r="S118" s="49"/>
    </row>
    <row r="119" spans="18:19" x14ac:dyDescent="0.3">
      <c r="R119" s="49"/>
      <c r="S119" s="49"/>
    </row>
    <row r="120" spans="18:19" x14ac:dyDescent="0.3">
      <c r="R120" s="49"/>
      <c r="S120" s="49"/>
    </row>
    <row r="121" spans="18:19" x14ac:dyDescent="0.3">
      <c r="R121" s="49"/>
      <c r="S121" s="49"/>
    </row>
    <row r="122" spans="18:19" x14ac:dyDescent="0.3">
      <c r="R122" s="49"/>
      <c r="S122" s="49"/>
    </row>
    <row r="123" spans="18:19" x14ac:dyDescent="0.3">
      <c r="R123" s="49"/>
      <c r="S123" s="49"/>
    </row>
    <row r="124" spans="18:19" x14ac:dyDescent="0.3">
      <c r="R124" s="49"/>
      <c r="S124" s="49"/>
    </row>
    <row r="125" spans="18:19" x14ac:dyDescent="0.3">
      <c r="R125" s="49"/>
      <c r="S125" s="49"/>
    </row>
    <row r="126" spans="18:19" x14ac:dyDescent="0.3">
      <c r="R126" s="49"/>
      <c r="S126" s="49"/>
    </row>
    <row r="127" spans="18:19" x14ac:dyDescent="0.3">
      <c r="R127" s="49"/>
      <c r="S127" s="49"/>
    </row>
    <row r="128" spans="18:19" x14ac:dyDescent="0.3">
      <c r="R128" s="49"/>
      <c r="S128" s="49"/>
    </row>
    <row r="129" spans="18:19" x14ac:dyDescent="0.3">
      <c r="R129" s="49"/>
      <c r="S129" s="49"/>
    </row>
    <row r="130" spans="18:19" x14ac:dyDescent="0.3">
      <c r="R130" s="49"/>
      <c r="S130" s="49"/>
    </row>
    <row r="131" spans="18:19" x14ac:dyDescent="0.3">
      <c r="R131" s="49"/>
      <c r="S131" s="49"/>
    </row>
    <row r="132" spans="18:19" x14ac:dyDescent="0.3">
      <c r="R132" s="49"/>
      <c r="S132" s="49"/>
    </row>
    <row r="133" spans="18:19" x14ac:dyDescent="0.3">
      <c r="R133" s="49"/>
      <c r="S133" s="49"/>
    </row>
    <row r="134" spans="18:19" x14ac:dyDescent="0.3">
      <c r="R134" s="49"/>
      <c r="S134" s="49"/>
    </row>
    <row r="135" spans="18:19" x14ac:dyDescent="0.3">
      <c r="R135" s="49"/>
      <c r="S135" s="49"/>
    </row>
    <row r="136" spans="18:19" x14ac:dyDescent="0.3">
      <c r="R136" s="49"/>
      <c r="S136" s="49"/>
    </row>
    <row r="137" spans="18:19" x14ac:dyDescent="0.3">
      <c r="R137" s="49"/>
      <c r="S137" s="49"/>
    </row>
    <row r="138" spans="18:19" x14ac:dyDescent="0.3">
      <c r="R138" s="49"/>
      <c r="S138" s="49"/>
    </row>
    <row r="139" spans="18:19" x14ac:dyDescent="0.3">
      <c r="R139" s="49"/>
      <c r="S139" s="49"/>
    </row>
    <row r="140" spans="18:19" x14ac:dyDescent="0.3">
      <c r="R140" s="49"/>
      <c r="S140" s="49"/>
    </row>
    <row r="141" spans="18:19" x14ac:dyDescent="0.3">
      <c r="R141" s="49"/>
      <c r="S141" s="49"/>
    </row>
    <row r="142" spans="18:19" x14ac:dyDescent="0.3">
      <c r="R142" s="49"/>
      <c r="S142" s="49"/>
    </row>
    <row r="143" spans="18:19" x14ac:dyDescent="0.3">
      <c r="R143" s="49"/>
      <c r="S143" s="49"/>
    </row>
    <row r="144" spans="18:19" x14ac:dyDescent="0.3">
      <c r="R144" s="49"/>
      <c r="S144" s="49"/>
    </row>
    <row r="145" spans="18:19" x14ac:dyDescent="0.3">
      <c r="R145" s="49"/>
      <c r="S145" s="49"/>
    </row>
    <row r="146" spans="18:19" x14ac:dyDescent="0.3">
      <c r="R146" s="49"/>
      <c r="S146" s="49"/>
    </row>
    <row r="147" spans="18:19" x14ac:dyDescent="0.3">
      <c r="R147" s="49"/>
      <c r="S147" s="49"/>
    </row>
    <row r="148" spans="18:19" x14ac:dyDescent="0.3">
      <c r="R148" s="49"/>
      <c r="S148" s="49"/>
    </row>
    <row r="149" spans="18:19" x14ac:dyDescent="0.3">
      <c r="R149" s="49"/>
      <c r="S149" s="49"/>
    </row>
    <row r="150" spans="18:19" x14ac:dyDescent="0.3">
      <c r="R150" s="49"/>
      <c r="S150" s="49"/>
    </row>
    <row r="151" spans="18:19" x14ac:dyDescent="0.3">
      <c r="R151" s="49"/>
      <c r="S151" s="49"/>
    </row>
    <row r="152" spans="18:19" x14ac:dyDescent="0.3">
      <c r="R152" s="49"/>
      <c r="S152" s="49"/>
    </row>
    <row r="153" spans="18:19" x14ac:dyDescent="0.3">
      <c r="R153" s="49"/>
      <c r="S153" s="49"/>
    </row>
    <row r="154" spans="18:19" x14ac:dyDescent="0.3">
      <c r="R154" s="49"/>
      <c r="S154" s="49"/>
    </row>
    <row r="155" spans="18:19" x14ac:dyDescent="0.3">
      <c r="R155" s="49"/>
      <c r="S155" s="49"/>
    </row>
  </sheetData>
  <mergeCells count="2">
    <mergeCell ref="B2:T12"/>
    <mergeCell ref="B15:L15"/>
  </mergeCells>
  <phoneticPr fontId="13" type="noConversion"/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5F15-5DDC-45DF-ADA6-F2DD7BBFC81D}">
  <dimension ref="A1:E9"/>
  <sheetViews>
    <sheetView tabSelected="1" workbookViewId="0">
      <selection activeCell="H5" sqref="H5"/>
    </sheetView>
  </sheetViews>
  <sheetFormatPr defaultColWidth="8.875" defaultRowHeight="16.5" x14ac:dyDescent="0.3"/>
  <cols>
    <col min="1" max="1" width="7.625" bestFit="1" customWidth="1"/>
    <col min="2" max="2" width="5.5" bestFit="1" customWidth="1"/>
    <col min="3" max="3" width="7.5" bestFit="1" customWidth="1"/>
    <col min="4" max="4" width="13" bestFit="1" customWidth="1"/>
    <col min="5" max="5" width="11.875" bestFit="1" customWidth="1"/>
  </cols>
  <sheetData>
    <row r="1" spans="1:5" x14ac:dyDescent="0.3">
      <c r="A1" s="201" t="s">
        <v>485</v>
      </c>
      <c r="B1" s="201" t="s">
        <v>486</v>
      </c>
      <c r="C1" s="201" t="s">
        <v>487</v>
      </c>
      <c r="D1" s="202" t="s">
        <v>488</v>
      </c>
      <c r="E1" s="202" t="s">
        <v>489</v>
      </c>
    </row>
    <row r="2" spans="1:5" x14ac:dyDescent="0.3">
      <c r="A2" s="203" t="s">
        <v>490</v>
      </c>
      <c r="B2" s="81">
        <v>1</v>
      </c>
      <c r="C2" s="81">
        <v>10</v>
      </c>
      <c r="D2" s="204">
        <v>5000</v>
      </c>
      <c r="E2" s="203"/>
    </row>
    <row r="3" spans="1:5" x14ac:dyDescent="0.3">
      <c r="A3" s="203" t="s">
        <v>491</v>
      </c>
      <c r="B3" s="81">
        <v>3</v>
      </c>
      <c r="C3" s="81">
        <v>45</v>
      </c>
      <c r="D3" s="204">
        <f>D2*3</f>
        <v>15000</v>
      </c>
      <c r="E3" s="81"/>
    </row>
    <row r="4" spans="1:5" x14ac:dyDescent="0.3">
      <c r="A4" s="203" t="s">
        <v>492</v>
      </c>
      <c r="B4" s="81">
        <v>5</v>
      </c>
      <c r="C4" s="81">
        <v>202</v>
      </c>
      <c r="D4" s="204">
        <f>D3*4</f>
        <v>60000</v>
      </c>
      <c r="E4" s="81"/>
    </row>
    <row r="5" spans="1:5" x14ac:dyDescent="0.3">
      <c r="A5" s="203" t="s">
        <v>493</v>
      </c>
      <c r="B5" s="81">
        <v>7</v>
      </c>
      <c r="C5" s="81">
        <v>911</v>
      </c>
      <c r="D5" s="204">
        <f>D4*5</f>
        <v>300000</v>
      </c>
      <c r="E5" s="81"/>
    </row>
    <row r="6" spans="1:5" x14ac:dyDescent="0.3">
      <c r="A6" s="203" t="s">
        <v>494</v>
      </c>
      <c r="B6" s="81">
        <v>11</v>
      </c>
      <c r="C6" s="81">
        <v>4100</v>
      </c>
      <c r="D6" s="204">
        <f>D5*6</f>
        <v>1800000</v>
      </c>
      <c r="E6" s="81"/>
    </row>
    <row r="7" spans="1:5" x14ac:dyDescent="0.3">
      <c r="A7" s="203" t="s">
        <v>495</v>
      </c>
      <c r="B7" s="81">
        <v>15</v>
      </c>
      <c r="C7" s="81">
        <v>18452</v>
      </c>
      <c r="D7" s="204">
        <f>D6*7</f>
        <v>12600000</v>
      </c>
      <c r="E7" s="81"/>
    </row>
    <row r="8" spans="1:5" x14ac:dyDescent="0.3">
      <c r="A8" s="203" t="s">
        <v>496</v>
      </c>
      <c r="B8" s="81">
        <v>23</v>
      </c>
      <c r="C8" s="81">
        <v>83037</v>
      </c>
      <c r="D8" s="204">
        <f>D7*8</f>
        <v>100800000</v>
      </c>
      <c r="E8" s="81"/>
    </row>
    <row r="9" spans="1:5" x14ac:dyDescent="0.3">
      <c r="A9" s="203" t="s">
        <v>497</v>
      </c>
      <c r="B9" s="81">
        <v>30</v>
      </c>
      <c r="C9" s="81">
        <v>373669</v>
      </c>
      <c r="D9" s="204">
        <f>D8*9</f>
        <v>907200000</v>
      </c>
      <c r="E9" s="81"/>
    </row>
  </sheetData>
  <phoneticPr fontId="1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5">
    <tabColor rgb="FFFFD966"/>
  </sheetPr>
  <dimension ref="A1:F17"/>
  <sheetViews>
    <sheetView zoomScaleNormal="100" zoomScaleSheetLayoutView="75" workbookViewId="0">
      <selection activeCell="B2" sqref="B2:B17"/>
    </sheetView>
  </sheetViews>
  <sheetFormatPr defaultColWidth="9" defaultRowHeight="16.5" x14ac:dyDescent="0.3"/>
  <cols>
    <col min="1" max="1" width="8.625" bestFit="1" customWidth="1"/>
    <col min="2" max="2" width="13" bestFit="1" customWidth="1"/>
    <col min="3" max="3" width="5.375" bestFit="1" customWidth="1"/>
    <col min="4" max="4" width="10" bestFit="1" customWidth="1"/>
    <col min="5" max="5" width="13" bestFit="1" customWidth="1"/>
    <col min="6" max="6" width="11.625" bestFit="1" customWidth="1"/>
    <col min="7" max="7" width="12.25" customWidth="1"/>
  </cols>
  <sheetData>
    <row r="1" spans="1:6" x14ac:dyDescent="0.3">
      <c r="A1" s="13" t="s">
        <v>254</v>
      </c>
      <c r="B1" s="13" t="s">
        <v>47</v>
      </c>
      <c r="C1" s="13" t="s">
        <v>191</v>
      </c>
      <c r="D1" s="13" t="s">
        <v>58</v>
      </c>
      <c r="E1" s="13" t="s">
        <v>47</v>
      </c>
      <c r="F1" s="13" t="s">
        <v>60</v>
      </c>
    </row>
    <row r="2" spans="1:6" ht="16.5" customHeight="1" x14ac:dyDescent="0.3">
      <c r="A2" s="27" t="s">
        <v>69</v>
      </c>
      <c r="B2" s="1" t="s">
        <v>242</v>
      </c>
      <c r="C2" s="22" t="s">
        <v>188</v>
      </c>
      <c r="D2" s="15" t="s">
        <v>109</v>
      </c>
      <c r="E2" s="1" t="s">
        <v>235</v>
      </c>
      <c r="F2" s="17">
        <v>0.05</v>
      </c>
    </row>
    <row r="3" spans="1:6" ht="16.5" customHeight="1" x14ac:dyDescent="0.3">
      <c r="A3" s="27" t="s">
        <v>70</v>
      </c>
      <c r="B3" s="1" t="s">
        <v>242</v>
      </c>
      <c r="C3" s="38" t="s">
        <v>188</v>
      </c>
      <c r="D3" s="15" t="s">
        <v>110</v>
      </c>
      <c r="E3" s="1" t="s">
        <v>314</v>
      </c>
      <c r="F3" s="17">
        <v>0.05</v>
      </c>
    </row>
    <row r="4" spans="1:6" x14ac:dyDescent="0.3">
      <c r="A4" s="27" t="s">
        <v>71</v>
      </c>
      <c r="B4" s="1" t="s">
        <v>294</v>
      </c>
      <c r="C4" s="38" t="s">
        <v>188</v>
      </c>
      <c r="D4" s="15" t="s">
        <v>108</v>
      </c>
      <c r="E4" s="1" t="s">
        <v>239</v>
      </c>
      <c r="F4" s="17">
        <v>0.05</v>
      </c>
    </row>
    <row r="5" spans="1:6" x14ac:dyDescent="0.3">
      <c r="A5" s="27" t="s">
        <v>72</v>
      </c>
      <c r="B5" s="1" t="s">
        <v>294</v>
      </c>
      <c r="C5" s="38" t="s">
        <v>188</v>
      </c>
      <c r="D5" s="15" t="s">
        <v>111</v>
      </c>
      <c r="E5" s="1" t="s">
        <v>310</v>
      </c>
      <c r="F5" s="17">
        <v>0.05</v>
      </c>
    </row>
    <row r="6" spans="1:6" x14ac:dyDescent="0.3">
      <c r="A6" s="27" t="s">
        <v>78</v>
      </c>
      <c r="B6" s="1" t="s">
        <v>269</v>
      </c>
      <c r="C6" s="38" t="s">
        <v>188</v>
      </c>
      <c r="D6" s="15" t="s">
        <v>112</v>
      </c>
      <c r="E6" s="1" t="s">
        <v>51</v>
      </c>
      <c r="F6" s="17">
        <v>0.05</v>
      </c>
    </row>
    <row r="7" spans="1:6" x14ac:dyDescent="0.3">
      <c r="A7" s="27" t="s">
        <v>76</v>
      </c>
      <c r="B7" s="1" t="s">
        <v>269</v>
      </c>
      <c r="C7" s="38" t="s">
        <v>188</v>
      </c>
      <c r="D7" s="15" t="s">
        <v>116</v>
      </c>
      <c r="E7" s="1" t="s">
        <v>4</v>
      </c>
      <c r="F7" s="17">
        <v>0.05</v>
      </c>
    </row>
    <row r="8" spans="1:6" x14ac:dyDescent="0.3">
      <c r="A8" s="27" t="s">
        <v>81</v>
      </c>
      <c r="B8" s="1" t="s">
        <v>259</v>
      </c>
      <c r="C8" s="38" t="s">
        <v>188</v>
      </c>
      <c r="D8" s="15" t="s">
        <v>117</v>
      </c>
      <c r="E8" s="1" t="s">
        <v>263</v>
      </c>
      <c r="F8" s="17">
        <v>0.05</v>
      </c>
    </row>
    <row r="9" spans="1:6" x14ac:dyDescent="0.3">
      <c r="A9" s="27" t="s">
        <v>83</v>
      </c>
      <c r="B9" s="1" t="s">
        <v>259</v>
      </c>
      <c r="C9" s="38" t="s">
        <v>188</v>
      </c>
      <c r="D9" s="15" t="s">
        <v>113</v>
      </c>
      <c r="E9" s="1" t="s">
        <v>323</v>
      </c>
      <c r="F9" s="17">
        <v>0.05</v>
      </c>
    </row>
    <row r="10" spans="1:6" x14ac:dyDescent="0.3">
      <c r="A10" s="27" t="s">
        <v>143</v>
      </c>
      <c r="B10" s="1" t="s">
        <v>282</v>
      </c>
      <c r="C10" s="38" t="s">
        <v>188</v>
      </c>
      <c r="D10" s="15" t="s">
        <v>125</v>
      </c>
      <c r="E10" s="1" t="s">
        <v>184</v>
      </c>
      <c r="F10" s="17">
        <v>0.05</v>
      </c>
    </row>
    <row r="11" spans="1:6" x14ac:dyDescent="0.3">
      <c r="A11" s="27" t="s">
        <v>145</v>
      </c>
      <c r="B11" s="1" t="s">
        <v>282</v>
      </c>
      <c r="C11" s="38" t="s">
        <v>188</v>
      </c>
      <c r="D11" s="15" t="s">
        <v>127</v>
      </c>
      <c r="E11" s="1" t="s">
        <v>322</v>
      </c>
      <c r="F11" s="17">
        <v>0.05</v>
      </c>
    </row>
    <row r="12" spans="1:6" x14ac:dyDescent="0.3">
      <c r="A12" s="27" t="s">
        <v>146</v>
      </c>
      <c r="B12" s="1" t="s">
        <v>284</v>
      </c>
      <c r="C12" s="38" t="s">
        <v>188</v>
      </c>
      <c r="D12" s="15" t="s">
        <v>122</v>
      </c>
      <c r="E12" s="1" t="s">
        <v>260</v>
      </c>
      <c r="F12" s="17">
        <v>0.05</v>
      </c>
    </row>
    <row r="13" spans="1:6" x14ac:dyDescent="0.3">
      <c r="A13" s="27" t="s">
        <v>147</v>
      </c>
      <c r="B13" s="1" t="s">
        <v>284</v>
      </c>
      <c r="C13" s="38" t="s">
        <v>188</v>
      </c>
      <c r="D13" s="15" t="s">
        <v>130</v>
      </c>
      <c r="E13" s="1" t="s">
        <v>321</v>
      </c>
      <c r="F13" s="17">
        <v>0.05</v>
      </c>
    </row>
    <row r="14" spans="1:6" x14ac:dyDescent="0.3">
      <c r="A14" s="27" t="s">
        <v>148</v>
      </c>
      <c r="B14" s="1" t="s">
        <v>265</v>
      </c>
      <c r="C14" s="38" t="s">
        <v>188</v>
      </c>
      <c r="D14" s="15" t="s">
        <v>129</v>
      </c>
      <c r="E14" s="1" t="s">
        <v>194</v>
      </c>
      <c r="F14" s="17">
        <v>0.05</v>
      </c>
    </row>
    <row r="15" spans="1:6" x14ac:dyDescent="0.3">
      <c r="A15" s="27" t="s">
        <v>149</v>
      </c>
      <c r="B15" s="1" t="s">
        <v>265</v>
      </c>
      <c r="C15" s="38" t="s">
        <v>188</v>
      </c>
      <c r="D15" s="15" t="s">
        <v>131</v>
      </c>
      <c r="E15" s="95" t="s">
        <v>392</v>
      </c>
      <c r="F15" s="17">
        <v>0.05</v>
      </c>
    </row>
    <row r="16" spans="1:6" x14ac:dyDescent="0.3">
      <c r="A16" s="27" t="s">
        <v>142</v>
      </c>
      <c r="B16" s="1" t="s">
        <v>288</v>
      </c>
      <c r="C16" s="38" t="s">
        <v>188</v>
      </c>
      <c r="D16" s="15" t="s">
        <v>132</v>
      </c>
      <c r="E16" s="1" t="s">
        <v>249</v>
      </c>
      <c r="F16" s="17">
        <v>0.05</v>
      </c>
    </row>
    <row r="17" spans="1:6" x14ac:dyDescent="0.3">
      <c r="A17" s="27" t="s">
        <v>144</v>
      </c>
      <c r="B17" s="1" t="s">
        <v>288</v>
      </c>
      <c r="C17" s="22" t="s">
        <v>188</v>
      </c>
      <c r="D17" s="15" t="s">
        <v>128</v>
      </c>
      <c r="E17" s="1" t="s">
        <v>324</v>
      </c>
      <c r="F17" s="17">
        <v>0.05</v>
      </c>
    </row>
  </sheetData>
  <phoneticPr fontId="13" type="noConversion"/>
  <pageMargins left="0.69999998807907104" right="0.69999998807907104" top="0.75" bottom="0.75" header="0.30000001192092896" footer="0.30000001192092896"/>
  <pageSetup paperSize="9" fitToWidth="0" fitToHeight="0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6">
    <tabColor rgb="FFF8CBAC"/>
  </sheetPr>
  <dimension ref="B1:P17"/>
  <sheetViews>
    <sheetView zoomScaleNormal="100" zoomScaleSheetLayoutView="75" workbookViewId="0">
      <selection activeCell="V18" sqref="V18:V21"/>
    </sheetView>
  </sheetViews>
  <sheetFormatPr defaultColWidth="4.875" defaultRowHeight="16.5" x14ac:dyDescent="0.3"/>
  <cols>
    <col min="1" max="1" width="4.875" style="2"/>
    <col min="2" max="2" width="6.5" style="2" customWidth="1"/>
    <col min="3" max="3" width="6.625" style="2" customWidth="1"/>
    <col min="4" max="4" width="5.375" style="2" customWidth="1"/>
    <col min="5" max="12" width="4.875" style="2"/>
    <col min="13" max="13" width="5.625" style="2" customWidth="1"/>
    <col min="14" max="14" width="4.875" style="2"/>
    <col min="15" max="15" width="6.375" style="2" bestFit="1" customWidth="1"/>
    <col min="16" max="16" width="9" style="2" bestFit="1" customWidth="1"/>
    <col min="17" max="16384" width="4.875" style="2"/>
  </cols>
  <sheetData>
    <row r="1" spans="2:16" ht="17.25" thickBot="1" x14ac:dyDescent="0.35"/>
    <row r="2" spans="2:16" ht="16.5" customHeight="1" x14ac:dyDescent="0.3">
      <c r="B2" s="134" t="s">
        <v>484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6"/>
      <c r="O2" s="98" t="s">
        <v>394</v>
      </c>
      <c r="P2" s="98" t="s">
        <v>395</v>
      </c>
    </row>
    <row r="3" spans="2:16" x14ac:dyDescent="0.3">
      <c r="B3" s="137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9"/>
      <c r="O3" s="97" t="s">
        <v>469</v>
      </c>
      <c r="P3" s="38" t="s">
        <v>303</v>
      </c>
    </row>
    <row r="4" spans="2:16" x14ac:dyDescent="0.3">
      <c r="B4" s="137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9"/>
      <c r="O4" s="97" t="s">
        <v>470</v>
      </c>
      <c r="P4" s="38" t="s">
        <v>302</v>
      </c>
    </row>
    <row r="5" spans="2:16" x14ac:dyDescent="0.3">
      <c r="B5" s="137"/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9"/>
      <c r="O5" s="97" t="s">
        <v>471</v>
      </c>
      <c r="P5" s="38" t="s">
        <v>317</v>
      </c>
    </row>
    <row r="6" spans="2:16" ht="17.25" thickBot="1" x14ac:dyDescent="0.35">
      <c r="B6" s="140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  <c r="O6" s="97" t="s">
        <v>472</v>
      </c>
      <c r="P6" s="38" t="s">
        <v>318</v>
      </c>
    </row>
    <row r="7" spans="2:16" x14ac:dyDescent="0.3">
      <c r="B7" s="14"/>
      <c r="C7" s="14"/>
      <c r="D7" s="14"/>
      <c r="E7" s="14"/>
      <c r="F7" s="14"/>
      <c r="G7" s="14"/>
      <c r="H7" s="14"/>
      <c r="O7" s="97" t="s">
        <v>473</v>
      </c>
      <c r="P7" s="38" t="s">
        <v>335</v>
      </c>
    </row>
    <row r="8" spans="2:16" x14ac:dyDescent="0.3">
      <c r="B8" s="14"/>
      <c r="C8" s="14"/>
      <c r="D8" s="14"/>
      <c r="E8" s="14"/>
      <c r="F8" s="14"/>
      <c r="G8" s="14"/>
      <c r="H8" s="14"/>
      <c r="O8" s="97" t="s">
        <v>474</v>
      </c>
      <c r="P8" s="38" t="s">
        <v>337</v>
      </c>
    </row>
    <row r="9" spans="2:16" x14ac:dyDescent="0.3">
      <c r="D9" s="14"/>
      <c r="E9" s="14"/>
      <c r="F9" s="14"/>
      <c r="G9" s="14"/>
      <c r="H9" s="14"/>
      <c r="O9" s="97" t="s">
        <v>475</v>
      </c>
      <c r="P9" s="38" t="s">
        <v>334</v>
      </c>
    </row>
    <row r="10" spans="2:16" x14ac:dyDescent="0.3">
      <c r="D10" s="14"/>
      <c r="E10" s="14"/>
      <c r="F10" s="14"/>
      <c r="G10" s="14"/>
      <c r="H10" s="14"/>
      <c r="O10" s="97" t="s">
        <v>476</v>
      </c>
      <c r="P10" s="38" t="s">
        <v>336</v>
      </c>
    </row>
    <row r="11" spans="2:16" x14ac:dyDescent="0.3">
      <c r="D11" s="14"/>
      <c r="F11" s="14"/>
      <c r="G11" s="14"/>
      <c r="H11" s="14"/>
      <c r="O11" s="97" t="s">
        <v>477</v>
      </c>
      <c r="P11" s="38" t="s">
        <v>338</v>
      </c>
    </row>
    <row r="12" spans="2:16" x14ac:dyDescent="0.3">
      <c r="O12" s="97" t="s">
        <v>478</v>
      </c>
      <c r="P12" s="38" t="s">
        <v>332</v>
      </c>
    </row>
    <row r="13" spans="2:16" x14ac:dyDescent="0.3">
      <c r="O13" s="97" t="s">
        <v>479</v>
      </c>
      <c r="P13" s="38" t="s">
        <v>333</v>
      </c>
    </row>
    <row r="14" spans="2:16" x14ac:dyDescent="0.3">
      <c r="O14" s="97" t="s">
        <v>480</v>
      </c>
      <c r="P14" s="38" t="s">
        <v>339</v>
      </c>
    </row>
    <row r="15" spans="2:16" x14ac:dyDescent="0.3">
      <c r="O15" s="97" t="s">
        <v>481</v>
      </c>
      <c r="P15" s="38" t="s">
        <v>340</v>
      </c>
    </row>
    <row r="16" spans="2:16" x14ac:dyDescent="0.3">
      <c r="O16" s="97" t="s">
        <v>482</v>
      </c>
      <c r="P16" s="38" t="s">
        <v>331</v>
      </c>
    </row>
    <row r="17" spans="15:16" x14ac:dyDescent="0.3">
      <c r="O17" s="97" t="s">
        <v>483</v>
      </c>
      <c r="P17" s="38" t="s">
        <v>338</v>
      </c>
    </row>
  </sheetData>
  <mergeCells count="1">
    <mergeCell ref="B2:M6"/>
  </mergeCells>
  <phoneticPr fontId="13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8CBAC"/>
  </sheetPr>
  <dimension ref="A1:V27"/>
  <sheetViews>
    <sheetView zoomScaleNormal="100" zoomScaleSheetLayoutView="75" workbookViewId="0">
      <selection activeCell="E33" sqref="E33"/>
    </sheetView>
  </sheetViews>
  <sheetFormatPr defaultColWidth="9" defaultRowHeight="16.5" x14ac:dyDescent="0.3"/>
  <cols>
    <col min="1" max="1" width="9" style="2"/>
    <col min="2" max="2" width="6" style="2" customWidth="1"/>
    <col min="3" max="10" width="7.25" style="2" customWidth="1"/>
    <col min="11" max="11" width="8.5" style="2" bestFit="1" customWidth="1"/>
    <col min="12" max="12" width="9" style="2"/>
    <col min="13" max="13" width="2.25" style="2" customWidth="1"/>
    <col min="14" max="16384" width="9" style="2"/>
  </cols>
  <sheetData>
    <row r="1" spans="1:22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22" ht="16.5" customHeight="1" x14ac:dyDescent="0.3">
      <c r="A2" s="4"/>
      <c r="B2" s="134" t="s">
        <v>230</v>
      </c>
      <c r="C2" s="135"/>
      <c r="D2" s="135"/>
      <c r="E2" s="135"/>
      <c r="F2" s="135"/>
      <c r="G2" s="135"/>
      <c r="H2" s="135"/>
      <c r="I2" s="135"/>
      <c r="J2" s="135"/>
      <c r="K2" s="135"/>
      <c r="L2" s="136"/>
    </row>
    <row r="3" spans="1:22" x14ac:dyDescent="0.3">
      <c r="A3" s="4"/>
      <c r="B3" s="137"/>
      <c r="C3" s="138"/>
      <c r="D3" s="138"/>
      <c r="E3" s="138"/>
      <c r="F3" s="138"/>
      <c r="G3" s="138"/>
      <c r="H3" s="138"/>
      <c r="I3" s="138"/>
      <c r="J3" s="138"/>
      <c r="K3" s="138"/>
      <c r="L3" s="139"/>
    </row>
    <row r="4" spans="1:22" x14ac:dyDescent="0.3">
      <c r="A4" s="4"/>
      <c r="B4" s="137"/>
      <c r="C4" s="138"/>
      <c r="D4" s="138"/>
      <c r="E4" s="138"/>
      <c r="F4" s="138"/>
      <c r="G4" s="138"/>
      <c r="H4" s="138"/>
      <c r="I4" s="138"/>
      <c r="J4" s="138"/>
      <c r="K4" s="138"/>
      <c r="L4" s="139"/>
    </row>
    <row r="5" spans="1:22" x14ac:dyDescent="0.3">
      <c r="A5" s="4"/>
      <c r="B5" s="137"/>
      <c r="C5" s="138"/>
      <c r="D5" s="138"/>
      <c r="E5" s="138"/>
      <c r="F5" s="138"/>
      <c r="G5" s="138"/>
      <c r="H5" s="138"/>
      <c r="I5" s="138"/>
      <c r="J5" s="138"/>
      <c r="K5" s="138"/>
      <c r="L5" s="139"/>
    </row>
    <row r="6" spans="1:22" x14ac:dyDescent="0.3">
      <c r="A6" s="4"/>
      <c r="B6" s="137"/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1:22" x14ac:dyDescent="0.3">
      <c r="A7" s="4"/>
      <c r="B7" s="137"/>
      <c r="C7" s="138"/>
      <c r="D7" s="138"/>
      <c r="E7" s="138"/>
      <c r="F7" s="138"/>
      <c r="G7" s="138"/>
      <c r="H7" s="138"/>
      <c r="I7" s="138"/>
      <c r="J7" s="138"/>
      <c r="K7" s="138"/>
      <c r="L7" s="139"/>
    </row>
    <row r="8" spans="1:22" x14ac:dyDescent="0.3">
      <c r="A8" s="4"/>
      <c r="B8" s="137"/>
      <c r="C8" s="138"/>
      <c r="D8" s="138"/>
      <c r="E8" s="138"/>
      <c r="F8" s="138"/>
      <c r="G8" s="138"/>
      <c r="H8" s="138"/>
      <c r="I8" s="138"/>
      <c r="J8" s="138"/>
      <c r="K8" s="138"/>
      <c r="L8" s="139"/>
    </row>
    <row r="9" spans="1:22" x14ac:dyDescent="0.3">
      <c r="A9" s="4"/>
      <c r="B9" s="137"/>
      <c r="C9" s="138"/>
      <c r="D9" s="138"/>
      <c r="E9" s="138"/>
      <c r="F9" s="138"/>
      <c r="G9" s="138"/>
      <c r="H9" s="138"/>
      <c r="I9" s="138"/>
      <c r="J9" s="138"/>
      <c r="K9" s="138"/>
      <c r="L9" s="139"/>
    </row>
    <row r="10" spans="1:22" x14ac:dyDescent="0.3">
      <c r="A10" s="4"/>
      <c r="B10" s="137"/>
      <c r="C10" s="138"/>
      <c r="D10" s="138"/>
      <c r="E10" s="138"/>
      <c r="F10" s="138"/>
      <c r="G10" s="138"/>
      <c r="H10" s="138"/>
      <c r="I10" s="138"/>
      <c r="J10" s="138"/>
      <c r="K10" s="138"/>
      <c r="L10" s="139"/>
    </row>
    <row r="11" spans="1:22" x14ac:dyDescent="0.3">
      <c r="A11" s="4"/>
      <c r="B11" s="140"/>
      <c r="C11" s="141"/>
      <c r="D11" s="141"/>
      <c r="E11" s="141"/>
      <c r="F11" s="141"/>
      <c r="G11" s="141"/>
      <c r="H11" s="141"/>
      <c r="I11" s="141"/>
      <c r="J11" s="141"/>
      <c r="K11" s="141"/>
      <c r="L11" s="142"/>
    </row>
    <row r="12" spans="1:22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22" x14ac:dyDescent="0.3">
      <c r="A13" s="4"/>
      <c r="B13" s="54" t="s">
        <v>45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22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22" x14ac:dyDescent="0.3">
      <c r="A15" s="4"/>
      <c r="B15" s="147" t="s">
        <v>105</v>
      </c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4"/>
      <c r="U15" s="145" t="s">
        <v>102</v>
      </c>
      <c r="V15" s="146"/>
    </row>
    <row r="16" spans="1:22" x14ac:dyDescent="0.3">
      <c r="A16" s="4"/>
      <c r="B16" s="40"/>
      <c r="C16" s="41">
        <v>0</v>
      </c>
      <c r="D16" s="41">
        <v>1</v>
      </c>
      <c r="E16" s="41">
        <v>2</v>
      </c>
      <c r="F16" s="41">
        <v>3</v>
      </c>
      <c r="G16" s="41">
        <v>4</v>
      </c>
      <c r="H16" s="41">
        <v>5</v>
      </c>
      <c r="I16" s="41">
        <v>6</v>
      </c>
      <c r="J16" s="41">
        <v>7</v>
      </c>
      <c r="K16" s="41">
        <v>8</v>
      </c>
      <c r="L16" s="41">
        <v>9</v>
      </c>
      <c r="M16" s="4"/>
      <c r="U16" s="143">
        <v>1.1200000000000001</v>
      </c>
      <c r="V16" s="144"/>
    </row>
    <row r="17" spans="1:13" x14ac:dyDescent="0.3">
      <c r="A17" s="4"/>
      <c r="B17" s="40">
        <v>0</v>
      </c>
      <c r="C17" s="55">
        <v>0</v>
      </c>
      <c r="D17" s="56">
        <v>2</v>
      </c>
      <c r="E17" s="56">
        <f t="shared" ref="E17:L17" si="0">D17*1.12</f>
        <v>2.2400000000000002</v>
      </c>
      <c r="F17" s="56">
        <f t="shared" si="0"/>
        <v>2.5088000000000004</v>
      </c>
      <c r="G17" s="56">
        <f t="shared" si="0"/>
        <v>2.8098560000000008</v>
      </c>
      <c r="H17" s="56">
        <f t="shared" si="0"/>
        <v>3.1470387200000012</v>
      </c>
      <c r="I17" s="56">
        <f t="shared" si="0"/>
        <v>3.5246833664000015</v>
      </c>
      <c r="J17" s="56">
        <f t="shared" si="0"/>
        <v>3.9476453703680021</v>
      </c>
      <c r="K17" s="56">
        <f t="shared" si="0"/>
        <v>4.4213628148121629</v>
      </c>
      <c r="L17" s="56">
        <f t="shared" si="0"/>
        <v>4.9519263525896227</v>
      </c>
    </row>
    <row r="18" spans="1:13" x14ac:dyDescent="0.3">
      <c r="A18" s="4"/>
      <c r="B18" s="40">
        <v>1</v>
      </c>
      <c r="C18" s="57">
        <f>L17*1.12</f>
        <v>5.5461575149003783</v>
      </c>
      <c r="D18" s="56">
        <f t="shared" ref="D18:L26" si="1">C18*1.12</f>
        <v>6.2116964166884241</v>
      </c>
      <c r="E18" s="56">
        <f t="shared" ref="E18:L24" si="2">D18*1.12</f>
        <v>6.9570999866910359</v>
      </c>
      <c r="F18" s="56">
        <f t="shared" si="2"/>
        <v>7.7919519850939611</v>
      </c>
      <c r="G18" s="56">
        <f t="shared" si="2"/>
        <v>8.7269862233052375</v>
      </c>
      <c r="H18" s="56">
        <f t="shared" si="2"/>
        <v>9.7742245701018664</v>
      </c>
      <c r="I18" s="56">
        <f t="shared" si="2"/>
        <v>10.947131518514091</v>
      </c>
      <c r="J18" s="56">
        <f t="shared" si="2"/>
        <v>12.260787300735783</v>
      </c>
      <c r="K18" s="56">
        <f t="shared" si="2"/>
        <v>13.732081776824078</v>
      </c>
      <c r="L18" s="56">
        <f t="shared" si="2"/>
        <v>15.379931590042968</v>
      </c>
    </row>
    <row r="19" spans="1:13" x14ac:dyDescent="0.3">
      <c r="B19" s="40">
        <v>2</v>
      </c>
      <c r="C19" s="57">
        <f t="shared" ref="C19:C26" si="3">L18*1.12</f>
        <v>17.225523380848127</v>
      </c>
      <c r="D19" s="56">
        <f t="shared" si="1"/>
        <v>19.292586186549904</v>
      </c>
      <c r="E19" s="56">
        <f t="shared" si="2"/>
        <v>21.607696528935897</v>
      </c>
      <c r="F19" s="56">
        <f t="shared" si="2"/>
        <v>24.200620112408206</v>
      </c>
      <c r="G19" s="56">
        <f t="shared" si="2"/>
        <v>27.104694525897195</v>
      </c>
      <c r="H19" s="56">
        <f t="shared" si="2"/>
        <v>30.357257869004862</v>
      </c>
      <c r="I19" s="56">
        <f t="shared" si="2"/>
        <v>34.00012881328545</v>
      </c>
      <c r="J19" s="56">
        <f t="shared" si="2"/>
        <v>38.080144270879707</v>
      </c>
      <c r="K19" s="56">
        <f t="shared" si="2"/>
        <v>42.649761583385278</v>
      </c>
      <c r="L19" s="56">
        <f t="shared" si="2"/>
        <v>47.767732973391517</v>
      </c>
      <c r="M19" s="4"/>
    </row>
    <row r="20" spans="1:13" x14ac:dyDescent="0.3">
      <c r="B20" s="40">
        <v>3</v>
      </c>
      <c r="C20" s="57">
        <f t="shared" si="3"/>
        <v>53.499860930198501</v>
      </c>
      <c r="D20" s="56">
        <f t="shared" si="1"/>
        <v>59.919844241822325</v>
      </c>
      <c r="E20" s="56">
        <f t="shared" si="2"/>
        <v>67.110225550841008</v>
      </c>
      <c r="F20" s="56">
        <f t="shared" si="2"/>
        <v>75.163452616941939</v>
      </c>
      <c r="G20" s="56">
        <f t="shared" si="2"/>
        <v>84.183066930974974</v>
      </c>
      <c r="H20" s="56">
        <f t="shared" si="2"/>
        <v>94.285034962691981</v>
      </c>
      <c r="I20" s="56">
        <f t="shared" si="2"/>
        <v>105.59923915821503</v>
      </c>
      <c r="J20" s="56">
        <f t="shared" si="2"/>
        <v>118.27114785720084</v>
      </c>
      <c r="K20" s="56">
        <f t="shared" si="2"/>
        <v>132.46368560006496</v>
      </c>
      <c r="L20" s="56">
        <f t="shared" si="2"/>
        <v>148.35932787207278</v>
      </c>
      <c r="M20" s="4"/>
    </row>
    <row r="21" spans="1:13" x14ac:dyDescent="0.3">
      <c r="B21" s="40">
        <v>4</v>
      </c>
      <c r="C21" s="57">
        <f t="shared" si="3"/>
        <v>166.16244721672155</v>
      </c>
      <c r="D21" s="56">
        <f t="shared" si="1"/>
        <v>186.10194088272814</v>
      </c>
      <c r="E21" s="56">
        <f t="shared" si="2"/>
        <v>208.43417378865553</v>
      </c>
      <c r="F21" s="56">
        <f t="shared" si="2"/>
        <v>233.4462746432942</v>
      </c>
      <c r="G21" s="56">
        <f t="shared" si="2"/>
        <v>261.45982760048952</v>
      </c>
      <c r="H21" s="56">
        <f t="shared" si="2"/>
        <v>292.83500691254829</v>
      </c>
      <c r="I21" s="56">
        <f t="shared" si="2"/>
        <v>327.97520774205412</v>
      </c>
      <c r="J21" s="56">
        <f t="shared" si="2"/>
        <v>367.33223267110066</v>
      </c>
      <c r="K21" s="56">
        <f t="shared" si="2"/>
        <v>411.41210059163279</v>
      </c>
      <c r="L21" s="56">
        <f t="shared" si="2"/>
        <v>460.78155266262877</v>
      </c>
      <c r="M21" s="4"/>
    </row>
    <row r="22" spans="1:13" x14ac:dyDescent="0.3">
      <c r="B22" s="40">
        <v>5</v>
      </c>
      <c r="C22" s="57">
        <f t="shared" si="3"/>
        <v>516.07533898214422</v>
      </c>
      <c r="D22" s="56">
        <f t="shared" si="1"/>
        <v>578.00437966000163</v>
      </c>
      <c r="E22" s="56">
        <f t="shared" si="2"/>
        <v>647.36490521920189</v>
      </c>
      <c r="F22" s="56">
        <f t="shared" si="2"/>
        <v>725.04869384550614</v>
      </c>
      <c r="G22" s="56">
        <f t="shared" si="2"/>
        <v>812.0545371069669</v>
      </c>
      <c r="H22" s="56">
        <f t="shared" si="2"/>
        <v>909.50108155980297</v>
      </c>
      <c r="I22" s="56">
        <f t="shared" si="2"/>
        <v>1018.6412113469794</v>
      </c>
      <c r="J22" s="56">
        <f t="shared" si="2"/>
        <v>1140.8781567086171</v>
      </c>
      <c r="K22" s="56">
        <f t="shared" si="2"/>
        <v>1277.7835355136513</v>
      </c>
      <c r="L22" s="56">
        <f t="shared" si="2"/>
        <v>1431.1175597752895</v>
      </c>
      <c r="M22" s="4"/>
    </row>
    <row r="23" spans="1:13" x14ac:dyDescent="0.3">
      <c r="B23" s="40">
        <v>6</v>
      </c>
      <c r="C23" s="57">
        <f t="shared" si="3"/>
        <v>1602.8516669483245</v>
      </c>
      <c r="D23" s="56">
        <f t="shared" si="1"/>
        <v>1795.1938669821236</v>
      </c>
      <c r="E23" s="56">
        <f t="shared" si="2"/>
        <v>2010.6171310199786</v>
      </c>
      <c r="F23" s="56">
        <f t="shared" si="2"/>
        <v>2251.8911867423762</v>
      </c>
      <c r="G23" s="56">
        <f t="shared" si="2"/>
        <v>2522.1181291514617</v>
      </c>
      <c r="H23" s="56">
        <f t="shared" si="2"/>
        <v>2824.7723046496376</v>
      </c>
      <c r="I23" s="56">
        <f t="shared" si="2"/>
        <v>3163.7449812075943</v>
      </c>
      <c r="J23" s="56">
        <f t="shared" si="2"/>
        <v>3543.394378952506</v>
      </c>
      <c r="K23" s="56">
        <f t="shared" si="2"/>
        <v>3968.6017044268069</v>
      </c>
      <c r="L23" s="56">
        <f t="shared" si="2"/>
        <v>4444.833908958024</v>
      </c>
      <c r="M23" s="4"/>
    </row>
    <row r="24" spans="1:13" x14ac:dyDescent="0.3">
      <c r="B24" s="40">
        <v>7</v>
      </c>
      <c r="C24" s="57">
        <f t="shared" si="3"/>
        <v>4978.2139780329871</v>
      </c>
      <c r="D24" s="56">
        <f t="shared" si="1"/>
        <v>5575.5996553969462</v>
      </c>
      <c r="E24" s="56">
        <f t="shared" si="2"/>
        <v>6244.6716140445806</v>
      </c>
      <c r="F24" s="56">
        <f t="shared" si="2"/>
        <v>6994.0322077299306</v>
      </c>
      <c r="G24" s="56">
        <f t="shared" si="2"/>
        <v>7833.3160726575234</v>
      </c>
      <c r="H24" s="56">
        <f t="shared" si="2"/>
        <v>8773.3140013764278</v>
      </c>
      <c r="I24" s="56">
        <f t="shared" si="2"/>
        <v>9826.1116815416008</v>
      </c>
      <c r="J24" s="56">
        <f t="shared" si="2"/>
        <v>11005.245083326594</v>
      </c>
      <c r="K24" s="56">
        <f t="shared" si="2"/>
        <v>12325.874493325786</v>
      </c>
      <c r="L24" s="56">
        <f t="shared" si="2"/>
        <v>13804.979432524882</v>
      </c>
      <c r="M24" s="4"/>
    </row>
    <row r="25" spans="1:13" x14ac:dyDescent="0.3">
      <c r="B25" s="40">
        <v>8</v>
      </c>
      <c r="C25" s="57">
        <f t="shared" si="3"/>
        <v>15461.57696442787</v>
      </c>
      <c r="D25" s="56">
        <f t="shared" si="1"/>
        <v>17316.966200159215</v>
      </c>
      <c r="E25" s="56">
        <f t="shared" ref="E25:L25" si="4">D25*1.12</f>
        <v>19395.002144178321</v>
      </c>
      <c r="F25" s="56">
        <f t="shared" si="4"/>
        <v>21722.402401479721</v>
      </c>
      <c r="G25" s="56">
        <f t="shared" si="4"/>
        <v>24329.090689657289</v>
      </c>
      <c r="H25" s="56">
        <f t="shared" si="4"/>
        <v>27248.581572416166</v>
      </c>
      <c r="I25" s="56">
        <f t="shared" si="4"/>
        <v>30518.411361106108</v>
      </c>
      <c r="J25" s="56">
        <f t="shared" si="4"/>
        <v>34180.620724438842</v>
      </c>
      <c r="K25" s="56">
        <f t="shared" si="4"/>
        <v>38282.295211371507</v>
      </c>
      <c r="L25" s="56">
        <f t="shared" si="4"/>
        <v>42876.170636736089</v>
      </c>
      <c r="M25" s="4"/>
    </row>
    <row r="26" spans="1:13" x14ac:dyDescent="0.3">
      <c r="B26" s="40">
        <v>9</v>
      </c>
      <c r="C26" s="57">
        <f t="shared" si="3"/>
        <v>48021.311113144424</v>
      </c>
      <c r="D26" s="56">
        <f t="shared" si="1"/>
        <v>53783.868446721761</v>
      </c>
      <c r="E26" s="56">
        <f t="shared" si="1"/>
        <v>60237.932660328377</v>
      </c>
      <c r="F26" s="56">
        <f t="shared" si="1"/>
        <v>67466.484579567783</v>
      </c>
      <c r="G26" s="56">
        <f t="shared" si="1"/>
        <v>75562.462729115927</v>
      </c>
      <c r="H26" s="56">
        <f t="shared" si="1"/>
        <v>84629.95825660984</v>
      </c>
      <c r="I26" s="56">
        <f t="shared" si="1"/>
        <v>94785.553247403033</v>
      </c>
      <c r="J26" s="56">
        <f t="shared" si="1"/>
        <v>106159.81963709141</v>
      </c>
      <c r="K26" s="56">
        <f t="shared" si="1"/>
        <v>118898.99799354239</v>
      </c>
      <c r="L26" s="56">
        <f t="shared" si="1"/>
        <v>133166.8777527675</v>
      </c>
      <c r="M26" s="4"/>
    </row>
    <row r="27" spans="1:13" x14ac:dyDescent="0.3">
      <c r="M27" s="4"/>
    </row>
  </sheetData>
  <mergeCells count="4">
    <mergeCell ref="B2:L11"/>
    <mergeCell ref="U16:V16"/>
    <mergeCell ref="U15:V15"/>
    <mergeCell ref="B15:L15"/>
  </mergeCells>
  <phoneticPr fontId="13" type="noConversion"/>
  <pageMargins left="0.69999998807907104" right="0.69999998807907104" top="0.75" bottom="0.75" header="0.30000001192092896" footer="0.30000001192092896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D966"/>
  </sheetPr>
  <dimension ref="A1:F21"/>
  <sheetViews>
    <sheetView topLeftCell="A4" zoomScaleNormal="100" zoomScaleSheetLayoutView="75" workbookViewId="0">
      <selection activeCell="E22" sqref="E22"/>
    </sheetView>
  </sheetViews>
  <sheetFormatPr defaultColWidth="9" defaultRowHeight="16.5" x14ac:dyDescent="0.3"/>
  <cols>
    <col min="1" max="1" width="11.375" style="2" bestFit="1" customWidth="1"/>
    <col min="2" max="2" width="13.75" style="2" customWidth="1"/>
    <col min="3" max="3" width="5.5" style="2" bestFit="1" customWidth="1"/>
    <col min="4" max="4" width="9" style="2" bestFit="1" customWidth="1"/>
    <col min="5" max="5" width="35.5" style="2" bestFit="1" customWidth="1"/>
    <col min="6" max="7" width="10.25" style="2" bestFit="1" customWidth="1"/>
    <col min="8" max="8" width="8.5" style="2" customWidth="1"/>
    <col min="9" max="9" width="7.25" style="2" customWidth="1"/>
    <col min="10" max="10" width="9.625" style="2" bestFit="1" customWidth="1"/>
    <col min="11" max="11" width="35.5" style="2" bestFit="1" customWidth="1"/>
    <col min="12" max="12" width="10" style="2" customWidth="1"/>
    <col min="13" max="16384" width="9" style="2"/>
  </cols>
  <sheetData>
    <row r="1" spans="1:6" x14ac:dyDescent="0.3">
      <c r="A1" s="24" t="s">
        <v>254</v>
      </c>
      <c r="B1" s="24" t="s">
        <v>47</v>
      </c>
      <c r="C1" s="24" t="s">
        <v>191</v>
      </c>
      <c r="D1" s="39" t="s">
        <v>59</v>
      </c>
      <c r="E1" s="24" t="s">
        <v>62</v>
      </c>
      <c r="F1" s="24" t="s">
        <v>106</v>
      </c>
    </row>
    <row r="2" spans="1:6" x14ac:dyDescent="0.3">
      <c r="A2" s="27" t="s">
        <v>63</v>
      </c>
      <c r="B2" s="19" t="s">
        <v>181</v>
      </c>
      <c r="C2" s="22" t="s">
        <v>195</v>
      </c>
      <c r="D2" s="58">
        <v>1.1200000000000001</v>
      </c>
      <c r="E2" s="30">
        <v>10</v>
      </c>
      <c r="F2" s="33">
        <v>1000</v>
      </c>
    </row>
    <row r="3" spans="1:6" x14ac:dyDescent="0.3">
      <c r="A3" s="27" t="s">
        <v>66</v>
      </c>
      <c r="B3" s="19" t="s">
        <v>211</v>
      </c>
      <c r="C3" s="22" t="s">
        <v>195</v>
      </c>
      <c r="D3" s="59">
        <v>1.1200000000000001</v>
      </c>
      <c r="E3" s="30">
        <f>E2*4</f>
        <v>40</v>
      </c>
      <c r="F3" s="33">
        <v>1000</v>
      </c>
    </row>
    <row r="4" spans="1:6" x14ac:dyDescent="0.3">
      <c r="A4" s="27" t="s">
        <v>65</v>
      </c>
      <c r="B4" s="19" t="s">
        <v>218</v>
      </c>
      <c r="C4" s="22" t="s">
        <v>195</v>
      </c>
      <c r="D4" s="58">
        <v>1.1200000000000001</v>
      </c>
      <c r="E4" s="30">
        <f>E3*5</f>
        <v>200</v>
      </c>
      <c r="F4" s="33">
        <v>1000</v>
      </c>
    </row>
    <row r="5" spans="1:6" x14ac:dyDescent="0.3">
      <c r="A5" s="27" t="s">
        <v>68</v>
      </c>
      <c r="B5" s="19" t="s">
        <v>217</v>
      </c>
      <c r="C5" s="22" t="s">
        <v>195</v>
      </c>
      <c r="D5" s="59">
        <v>1.1200000000000001</v>
      </c>
      <c r="E5" s="30">
        <f>E4*6</f>
        <v>1200</v>
      </c>
      <c r="F5" s="33">
        <v>1000</v>
      </c>
    </row>
    <row r="6" spans="1:6" x14ac:dyDescent="0.3">
      <c r="A6" s="27" t="s">
        <v>67</v>
      </c>
      <c r="B6" s="19" t="s">
        <v>204</v>
      </c>
      <c r="C6" s="22" t="s">
        <v>195</v>
      </c>
      <c r="D6" s="58">
        <v>1.1200000000000001</v>
      </c>
      <c r="E6" s="30">
        <f>E5*7</f>
        <v>8400</v>
      </c>
      <c r="F6" s="33">
        <v>1000</v>
      </c>
    </row>
    <row r="7" spans="1:6" x14ac:dyDescent="0.3">
      <c r="A7" s="27" t="s">
        <v>89</v>
      </c>
      <c r="B7" s="19" t="s">
        <v>201</v>
      </c>
      <c r="C7" s="22" t="s">
        <v>195</v>
      </c>
      <c r="D7" s="59">
        <v>1.1200000000000001</v>
      </c>
      <c r="E7" s="30">
        <f>E6*8</f>
        <v>67200</v>
      </c>
      <c r="F7" s="33">
        <v>1000</v>
      </c>
    </row>
    <row r="8" spans="1:6" x14ac:dyDescent="0.3">
      <c r="A8" s="27" t="s">
        <v>88</v>
      </c>
      <c r="B8" s="19" t="s">
        <v>200</v>
      </c>
      <c r="C8" s="22" t="s">
        <v>195</v>
      </c>
      <c r="D8" s="58">
        <v>1.1200000000000001</v>
      </c>
      <c r="E8" s="30">
        <f>E7*9</f>
        <v>604800</v>
      </c>
      <c r="F8" s="33">
        <v>1000</v>
      </c>
    </row>
    <row r="9" spans="1:6" x14ac:dyDescent="0.3">
      <c r="A9" s="27" t="s">
        <v>77</v>
      </c>
      <c r="B9" s="19" t="s">
        <v>203</v>
      </c>
      <c r="C9" s="22" t="s">
        <v>195</v>
      </c>
      <c r="D9" s="59">
        <v>1.1200000000000001</v>
      </c>
      <c r="E9" s="30">
        <f>E8*10</f>
        <v>6048000</v>
      </c>
      <c r="F9" s="33">
        <v>1000</v>
      </c>
    </row>
    <row r="10" spans="1:6" x14ac:dyDescent="0.3">
      <c r="A10" s="27" t="s">
        <v>82</v>
      </c>
      <c r="B10" s="19" t="s">
        <v>220</v>
      </c>
      <c r="C10" s="22" t="s">
        <v>195</v>
      </c>
      <c r="D10" s="58">
        <v>1.1200000000000001</v>
      </c>
      <c r="E10" s="30">
        <f>E9*11</f>
        <v>66528000</v>
      </c>
      <c r="F10" s="33">
        <v>1000</v>
      </c>
    </row>
    <row r="11" spans="1:6" x14ac:dyDescent="0.3">
      <c r="A11" s="27" t="s">
        <v>87</v>
      </c>
      <c r="B11" s="19" t="s">
        <v>221</v>
      </c>
      <c r="C11" s="22" t="s">
        <v>195</v>
      </c>
      <c r="D11" s="59">
        <v>1.1200000000000001</v>
      </c>
      <c r="E11" s="30">
        <f>E10*12</f>
        <v>798336000</v>
      </c>
      <c r="F11" s="33">
        <v>1000</v>
      </c>
    </row>
    <row r="12" spans="1:6" x14ac:dyDescent="0.3">
      <c r="A12" s="27" t="s">
        <v>84</v>
      </c>
      <c r="B12" s="19" t="s">
        <v>222</v>
      </c>
      <c r="C12" s="22" t="s">
        <v>195</v>
      </c>
      <c r="D12" s="58">
        <v>1.1200000000000001</v>
      </c>
      <c r="E12" s="30">
        <f>E11*13</f>
        <v>10378368000</v>
      </c>
      <c r="F12" s="33">
        <v>1000</v>
      </c>
    </row>
    <row r="13" spans="1:6" x14ac:dyDescent="0.3">
      <c r="A13" s="27" t="s">
        <v>75</v>
      </c>
      <c r="B13" s="19" t="s">
        <v>198</v>
      </c>
      <c r="C13" s="22" t="s">
        <v>195</v>
      </c>
      <c r="D13" s="59">
        <v>1.1200000000000001</v>
      </c>
      <c r="E13" s="30">
        <f>E12*14</f>
        <v>145297152000</v>
      </c>
      <c r="F13" s="33">
        <v>1000</v>
      </c>
    </row>
    <row r="14" spans="1:6" x14ac:dyDescent="0.3">
      <c r="A14" s="27" t="s">
        <v>85</v>
      </c>
      <c r="B14" s="19" t="s">
        <v>197</v>
      </c>
      <c r="C14" s="22" t="s">
        <v>195</v>
      </c>
      <c r="D14" s="58">
        <v>1.1200000000000001</v>
      </c>
      <c r="E14" s="30">
        <f>E13*15</f>
        <v>2179457280000</v>
      </c>
      <c r="F14" s="33">
        <v>1000</v>
      </c>
    </row>
    <row r="15" spans="1:6" x14ac:dyDescent="0.3">
      <c r="A15" s="27" t="s">
        <v>79</v>
      </c>
      <c r="B15" s="19" t="s">
        <v>213</v>
      </c>
      <c r="C15" s="22" t="s">
        <v>195</v>
      </c>
      <c r="D15" s="59">
        <v>1.1200000000000001</v>
      </c>
      <c r="E15" s="30">
        <f>E14*16</f>
        <v>34871316480000</v>
      </c>
      <c r="F15" s="33">
        <v>1000</v>
      </c>
    </row>
    <row r="16" spans="1:6" x14ac:dyDescent="0.3">
      <c r="A16" s="27" t="s">
        <v>80</v>
      </c>
      <c r="B16" s="19" t="s">
        <v>207</v>
      </c>
      <c r="C16" s="22" t="s">
        <v>195</v>
      </c>
      <c r="D16" s="58">
        <v>1.1200000000000001</v>
      </c>
      <c r="E16" s="30">
        <f>E15*17</f>
        <v>592812380160000</v>
      </c>
      <c r="F16" s="33">
        <v>1000</v>
      </c>
    </row>
    <row r="17" spans="1:6" x14ac:dyDescent="0.3">
      <c r="A17" s="27" t="s">
        <v>86</v>
      </c>
      <c r="B17" s="19" t="s">
        <v>192</v>
      </c>
      <c r="C17" s="22" t="s">
        <v>195</v>
      </c>
      <c r="D17" s="59">
        <v>1.1200000000000001</v>
      </c>
      <c r="E17" s="30">
        <f>E16*18</f>
        <v>1.067062284288E+16</v>
      </c>
      <c r="F17" s="33">
        <v>1000</v>
      </c>
    </row>
    <row r="18" spans="1:6" x14ac:dyDescent="0.3">
      <c r="A18" s="27" t="s">
        <v>74</v>
      </c>
      <c r="B18" s="19" t="s">
        <v>160</v>
      </c>
      <c r="C18" s="22" t="s">
        <v>195</v>
      </c>
      <c r="D18" s="58">
        <v>1.1200000000000001</v>
      </c>
      <c r="E18" s="30">
        <f>E17*19</f>
        <v>2.0274183401472E+17</v>
      </c>
      <c r="F18" s="33">
        <v>1000</v>
      </c>
    </row>
    <row r="19" spans="1:6" x14ac:dyDescent="0.3">
      <c r="A19" s="27" t="s">
        <v>91</v>
      </c>
      <c r="B19" s="19" t="s">
        <v>199</v>
      </c>
      <c r="C19" s="22" t="s">
        <v>195</v>
      </c>
      <c r="D19" s="59">
        <v>1.1200000000000001</v>
      </c>
      <c r="E19" s="30">
        <f>E18*20</f>
        <v>4.0548366802944E+18</v>
      </c>
      <c r="F19" s="33">
        <v>1000</v>
      </c>
    </row>
    <row r="20" spans="1:6" x14ac:dyDescent="0.3">
      <c r="A20" s="27" t="s">
        <v>92</v>
      </c>
      <c r="B20" s="19" t="s">
        <v>164</v>
      </c>
      <c r="C20" s="22" t="s">
        <v>195</v>
      </c>
      <c r="D20" s="58">
        <v>1.1200000000000001</v>
      </c>
      <c r="E20" s="30">
        <f>E19*21</f>
        <v>8.51515702861824E+19</v>
      </c>
      <c r="F20" s="33">
        <v>1000</v>
      </c>
    </row>
    <row r="21" spans="1:6" x14ac:dyDescent="0.3">
      <c r="A21" s="27" t="s">
        <v>90</v>
      </c>
      <c r="B21" s="19" t="s">
        <v>169</v>
      </c>
      <c r="C21" s="22" t="s">
        <v>195</v>
      </c>
      <c r="D21" s="59">
        <v>1.1200000000000001</v>
      </c>
      <c r="E21" s="30">
        <f>E20*22</f>
        <v>1.8733345462960128E+21</v>
      </c>
      <c r="F21" s="33">
        <v>1000</v>
      </c>
    </row>
  </sheetData>
  <phoneticPr fontId="13" type="noConversion"/>
  <pageMargins left="0.69999998807907104" right="0.69999998807907104" top="0.75" bottom="0.75" header="0.30000001192092896" footer="0.30000001192092896"/>
  <pageSetup paperSize="9" fitToWidth="0" fitToHeight="0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D966"/>
  </sheetPr>
  <dimension ref="A1:E24"/>
  <sheetViews>
    <sheetView zoomScaleNormal="100" zoomScaleSheetLayoutView="75" workbookViewId="0">
      <selection activeCell="F26" sqref="F26"/>
    </sheetView>
  </sheetViews>
  <sheetFormatPr defaultColWidth="9" defaultRowHeight="16.5" x14ac:dyDescent="0.3"/>
  <cols>
    <col min="1" max="1" width="11.375" bestFit="1" customWidth="1"/>
    <col min="2" max="2" width="13.75" bestFit="1" customWidth="1"/>
    <col min="3" max="3" width="5.5" bestFit="1" customWidth="1"/>
    <col min="4" max="4" width="6.125" bestFit="1" customWidth="1"/>
    <col min="5" max="5" width="26.125" bestFit="1" customWidth="1"/>
    <col min="6" max="6" width="35.5" bestFit="1" customWidth="1"/>
    <col min="7" max="7" width="9.625" bestFit="1" customWidth="1"/>
  </cols>
  <sheetData>
    <row r="1" spans="1:5" x14ac:dyDescent="0.3">
      <c r="A1" s="39" t="s">
        <v>254</v>
      </c>
      <c r="B1" s="39" t="s">
        <v>47</v>
      </c>
      <c r="C1" s="39" t="s">
        <v>191</v>
      </c>
      <c r="D1" s="39" t="s">
        <v>209</v>
      </c>
      <c r="E1" s="39" t="s">
        <v>59</v>
      </c>
    </row>
    <row r="2" spans="1:5" x14ac:dyDescent="0.3">
      <c r="A2" s="27" t="s">
        <v>63</v>
      </c>
      <c r="B2" s="19" t="s">
        <v>181</v>
      </c>
      <c r="C2" s="38" t="s">
        <v>195</v>
      </c>
      <c r="D2" s="27">
        <v>1</v>
      </c>
      <c r="E2" s="187">
        <v>2</v>
      </c>
    </row>
    <row r="3" spans="1:5" x14ac:dyDescent="0.3">
      <c r="A3" s="27" t="s">
        <v>66</v>
      </c>
      <c r="B3" s="19" t="s">
        <v>211</v>
      </c>
      <c r="C3" s="38" t="s">
        <v>195</v>
      </c>
      <c r="D3" s="27">
        <v>2</v>
      </c>
      <c r="E3" s="187">
        <v>18</v>
      </c>
    </row>
    <row r="4" spans="1:5" x14ac:dyDescent="0.3">
      <c r="A4" s="27" t="s">
        <v>65</v>
      </c>
      <c r="B4" s="19" t="s">
        <v>218</v>
      </c>
      <c r="C4" s="38" t="s">
        <v>195</v>
      </c>
      <c r="D4" s="27">
        <v>5</v>
      </c>
      <c r="E4" s="188" t="s">
        <v>406</v>
      </c>
    </row>
    <row r="5" spans="1:5" x14ac:dyDescent="0.3">
      <c r="A5" s="27" t="s">
        <v>68</v>
      </c>
      <c r="B5" s="19" t="s">
        <v>217</v>
      </c>
      <c r="C5" s="38" t="s">
        <v>195</v>
      </c>
      <c r="D5" s="27">
        <v>10</v>
      </c>
      <c r="E5" s="187">
        <v>1458</v>
      </c>
    </row>
    <row r="6" spans="1:5" x14ac:dyDescent="0.3">
      <c r="A6" s="27" t="s">
        <v>67</v>
      </c>
      <c r="B6" s="19" t="s">
        <v>204</v>
      </c>
      <c r="C6" s="38" t="s">
        <v>195</v>
      </c>
      <c r="D6" s="27">
        <v>20</v>
      </c>
      <c r="E6" s="187">
        <v>13122</v>
      </c>
    </row>
    <row r="7" spans="1:5" x14ac:dyDescent="0.3">
      <c r="A7" s="27" t="s">
        <v>89</v>
      </c>
      <c r="B7" s="19" t="s">
        <v>201</v>
      </c>
      <c r="C7" s="38" t="s">
        <v>195</v>
      </c>
      <c r="D7" s="27">
        <v>40</v>
      </c>
      <c r="E7" s="187">
        <v>118098</v>
      </c>
    </row>
    <row r="8" spans="1:5" x14ac:dyDescent="0.3">
      <c r="A8" s="27" t="s">
        <v>88</v>
      </c>
      <c r="B8" s="19" t="s">
        <v>200</v>
      </c>
      <c r="C8" s="38" t="s">
        <v>195</v>
      </c>
      <c r="D8" s="27">
        <v>60</v>
      </c>
      <c r="E8" s="187">
        <v>1062882</v>
      </c>
    </row>
    <row r="9" spans="1:5" x14ac:dyDescent="0.3">
      <c r="A9" s="27" t="s">
        <v>77</v>
      </c>
      <c r="B9" s="19" t="s">
        <v>203</v>
      </c>
      <c r="C9" s="38" t="s">
        <v>195</v>
      </c>
      <c r="D9" s="27">
        <v>120</v>
      </c>
      <c r="E9" s="187">
        <v>9565938</v>
      </c>
    </row>
    <row r="10" spans="1:5" x14ac:dyDescent="0.3">
      <c r="A10" s="27" t="s">
        <v>82</v>
      </c>
      <c r="B10" s="19" t="s">
        <v>220</v>
      </c>
      <c r="C10" s="38" t="s">
        <v>195</v>
      </c>
      <c r="D10" s="27">
        <v>240</v>
      </c>
      <c r="E10" s="187">
        <v>86093442</v>
      </c>
    </row>
    <row r="11" spans="1:5" x14ac:dyDescent="0.3">
      <c r="A11" s="27" t="s">
        <v>87</v>
      </c>
      <c r="B11" s="19" t="s">
        <v>221</v>
      </c>
      <c r="C11" s="38" t="s">
        <v>195</v>
      </c>
      <c r="D11" s="27">
        <v>30</v>
      </c>
      <c r="E11" s="188" t="s">
        <v>407</v>
      </c>
    </row>
    <row r="12" spans="1:5" x14ac:dyDescent="0.3">
      <c r="A12" s="27" t="s">
        <v>84</v>
      </c>
      <c r="B12" s="19" t="s">
        <v>222</v>
      </c>
      <c r="C12" s="38" t="s">
        <v>195</v>
      </c>
      <c r="D12" s="27">
        <v>480</v>
      </c>
      <c r="E12" s="188" t="s">
        <v>408</v>
      </c>
    </row>
    <row r="13" spans="1:5" x14ac:dyDescent="0.3">
      <c r="A13" s="27" t="s">
        <v>75</v>
      </c>
      <c r="B13" s="19" t="s">
        <v>198</v>
      </c>
      <c r="C13" s="38" t="s">
        <v>195</v>
      </c>
      <c r="D13" s="27">
        <v>20</v>
      </c>
      <c r="E13" s="188" t="s">
        <v>409</v>
      </c>
    </row>
    <row r="14" spans="1:5" x14ac:dyDescent="0.3">
      <c r="A14" s="27" t="s">
        <v>85</v>
      </c>
      <c r="B14" s="19" t="s">
        <v>197</v>
      </c>
      <c r="C14" s="38" t="s">
        <v>195</v>
      </c>
      <c r="D14" s="27">
        <v>35</v>
      </c>
      <c r="E14" s="188" t="s">
        <v>411</v>
      </c>
    </row>
    <row r="15" spans="1:5" x14ac:dyDescent="0.3">
      <c r="A15" s="27" t="s">
        <v>79</v>
      </c>
      <c r="B15" s="19" t="s">
        <v>213</v>
      </c>
      <c r="C15" s="38" t="s">
        <v>195</v>
      </c>
      <c r="D15" s="27">
        <v>30</v>
      </c>
      <c r="E15" s="188" t="s">
        <v>410</v>
      </c>
    </row>
    <row r="16" spans="1:5" x14ac:dyDescent="0.3">
      <c r="A16" s="27" t="s">
        <v>80</v>
      </c>
      <c r="B16" s="19" t="s">
        <v>207</v>
      </c>
      <c r="C16" s="38" t="s">
        <v>195</v>
      </c>
      <c r="D16" s="27">
        <v>10</v>
      </c>
      <c r="E16" s="188" t="s">
        <v>412</v>
      </c>
    </row>
    <row r="17" spans="1:5" x14ac:dyDescent="0.3">
      <c r="A17" s="27" t="s">
        <v>86</v>
      </c>
      <c r="B17" s="19" t="s">
        <v>192</v>
      </c>
      <c r="C17" s="38" t="s">
        <v>195</v>
      </c>
      <c r="D17" s="27">
        <v>5</v>
      </c>
      <c r="E17" s="188" t="s">
        <v>413</v>
      </c>
    </row>
    <row r="18" spans="1:5" x14ac:dyDescent="0.3">
      <c r="A18" s="27" t="s">
        <v>74</v>
      </c>
      <c r="B18" s="19" t="s">
        <v>160</v>
      </c>
      <c r="C18" s="38" t="s">
        <v>195</v>
      </c>
      <c r="D18" s="27">
        <v>50</v>
      </c>
      <c r="E18" s="188" t="s">
        <v>414</v>
      </c>
    </row>
    <row r="19" spans="1:5" x14ac:dyDescent="0.3">
      <c r="A19" s="27" t="s">
        <v>91</v>
      </c>
      <c r="B19" s="19" t="s">
        <v>199</v>
      </c>
      <c r="C19" s="38" t="s">
        <v>195</v>
      </c>
      <c r="D19" s="27">
        <v>100</v>
      </c>
      <c r="E19" s="188" t="s">
        <v>415</v>
      </c>
    </row>
    <row r="20" spans="1:5" x14ac:dyDescent="0.3">
      <c r="A20" s="27" t="s">
        <v>92</v>
      </c>
      <c r="B20" s="19" t="s">
        <v>164</v>
      </c>
      <c r="C20" s="38" t="s">
        <v>195</v>
      </c>
      <c r="D20" s="27">
        <v>200</v>
      </c>
      <c r="E20" s="188" t="s">
        <v>416</v>
      </c>
    </row>
    <row r="21" spans="1:5" x14ac:dyDescent="0.3">
      <c r="A21" s="27" t="s">
        <v>90</v>
      </c>
      <c r="B21" s="19" t="s">
        <v>169</v>
      </c>
      <c r="C21" s="38" t="s">
        <v>195</v>
      </c>
      <c r="D21" s="27">
        <v>300</v>
      </c>
      <c r="E21" s="188" t="s">
        <v>417</v>
      </c>
    </row>
    <row r="24" spans="1:5" x14ac:dyDescent="0.3">
      <c r="E24" s="93"/>
    </row>
  </sheetData>
  <phoneticPr fontId="13" type="noConversion"/>
  <pageMargins left="0.69999998807907104" right="0.69999998807907104" top="0.75" bottom="0.75" header="0.30000001192092896" footer="0.30000001192092896"/>
  <pageSetup paperSize="9" fitToWidth="0" fitToHeight="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8CBAC"/>
  </sheetPr>
  <dimension ref="B1:Q28"/>
  <sheetViews>
    <sheetView zoomScaleNormal="100" zoomScaleSheetLayoutView="75" workbookViewId="0">
      <selection activeCell="E21" sqref="E21"/>
    </sheetView>
  </sheetViews>
  <sheetFormatPr defaultColWidth="4.25" defaultRowHeight="16.5" x14ac:dyDescent="0.3"/>
  <cols>
    <col min="1" max="1" width="4.25" style="4"/>
    <col min="2" max="2" width="9" style="4" customWidth="1"/>
    <col min="3" max="3" width="12.5" style="4" bestFit="1" customWidth="1"/>
    <col min="4" max="4" width="52.625" style="4" bestFit="1" customWidth="1"/>
    <col min="5" max="5" width="20.625" style="4" bestFit="1" customWidth="1"/>
    <col min="6" max="6" width="22.25" style="4" customWidth="1"/>
    <col min="7" max="10" width="4.25" style="4"/>
    <col min="11" max="11" width="4.5" style="4" bestFit="1" customWidth="1"/>
    <col min="12" max="16384" width="4.25" style="4"/>
  </cols>
  <sheetData>
    <row r="1" spans="2:8" x14ac:dyDescent="0.3">
      <c r="B1" s="49"/>
      <c r="H1" s="53"/>
    </row>
    <row r="2" spans="2:8" ht="16.5" customHeight="1" x14ac:dyDescent="0.3">
      <c r="B2" s="189" t="s">
        <v>425</v>
      </c>
      <c r="C2" s="148"/>
      <c r="D2" s="148"/>
      <c r="E2" s="148"/>
      <c r="F2" s="149"/>
      <c r="H2" s="2"/>
    </row>
    <row r="3" spans="2:8" x14ac:dyDescent="0.3">
      <c r="B3" s="150"/>
      <c r="C3" s="151"/>
      <c r="D3" s="151"/>
      <c r="E3" s="151"/>
      <c r="F3" s="152"/>
    </row>
    <row r="4" spans="2:8" x14ac:dyDescent="0.3">
      <c r="B4" s="150"/>
      <c r="C4" s="151"/>
      <c r="D4" s="151"/>
      <c r="E4" s="151"/>
      <c r="F4" s="152"/>
      <c r="G4" s="2"/>
    </row>
    <row r="5" spans="2:8" x14ac:dyDescent="0.3">
      <c r="B5" s="153"/>
      <c r="C5" s="154"/>
      <c r="D5" s="154"/>
      <c r="E5" s="154"/>
      <c r="F5" s="155"/>
      <c r="G5" s="53"/>
    </row>
    <row r="7" spans="2:8" x14ac:dyDescent="0.3">
      <c r="B7" s="54" t="s">
        <v>107</v>
      </c>
    </row>
    <row r="8" spans="2:8" x14ac:dyDescent="0.3">
      <c r="B8" s="53"/>
      <c r="C8" s="53"/>
      <c r="D8" s="53"/>
      <c r="E8" s="53"/>
      <c r="F8" s="53"/>
    </row>
    <row r="9" spans="2:8" x14ac:dyDescent="0.3">
      <c r="B9" s="159" t="s">
        <v>274</v>
      </c>
      <c r="C9" s="51" t="s">
        <v>275</v>
      </c>
      <c r="D9" s="51" t="s">
        <v>286</v>
      </c>
      <c r="E9" s="51" t="s">
        <v>289</v>
      </c>
      <c r="F9" s="51" t="s">
        <v>290</v>
      </c>
    </row>
    <row r="10" spans="2:8" x14ac:dyDescent="0.3">
      <c r="B10" s="159"/>
      <c r="C10" s="156" t="s">
        <v>306</v>
      </c>
      <c r="D10" s="111" t="s">
        <v>176</v>
      </c>
      <c r="E10" s="157" t="s">
        <v>287</v>
      </c>
      <c r="F10" s="158" t="s">
        <v>154</v>
      </c>
      <c r="G10" s="53"/>
    </row>
    <row r="11" spans="2:8" ht="16.5" customHeight="1" x14ac:dyDescent="0.3">
      <c r="B11" s="159"/>
      <c r="C11" s="156"/>
      <c r="D11" s="112" t="s">
        <v>418</v>
      </c>
      <c r="E11" s="157"/>
      <c r="F11" s="158"/>
      <c r="G11" s="53"/>
    </row>
    <row r="12" spans="2:8" ht="16.5" customHeight="1" x14ac:dyDescent="0.3">
      <c r="B12" s="159"/>
      <c r="C12" s="156" t="s">
        <v>330</v>
      </c>
      <c r="D12" s="111" t="s">
        <v>404</v>
      </c>
      <c r="E12" s="157" t="s">
        <v>420</v>
      </c>
      <c r="F12" s="158" t="s">
        <v>158</v>
      </c>
      <c r="G12" s="53"/>
    </row>
    <row r="13" spans="2:8" ht="16.5" customHeight="1" x14ac:dyDescent="0.3">
      <c r="B13" s="159"/>
      <c r="C13" s="156"/>
      <c r="D13" s="111" t="s">
        <v>446</v>
      </c>
      <c r="E13" s="157"/>
      <c r="F13" s="158"/>
    </row>
    <row r="14" spans="2:8" ht="16.5" customHeight="1" x14ac:dyDescent="0.3">
      <c r="B14" s="159" t="s">
        <v>170</v>
      </c>
      <c r="C14" s="51" t="s">
        <v>275</v>
      </c>
      <c r="D14" s="51" t="s">
        <v>419</v>
      </c>
      <c r="E14" s="162" t="s">
        <v>290</v>
      </c>
      <c r="F14" s="162"/>
    </row>
    <row r="15" spans="2:8" x14ac:dyDescent="0.3">
      <c r="B15" s="159"/>
      <c r="C15" s="103" t="s">
        <v>287</v>
      </c>
      <c r="D15" s="52" t="s">
        <v>447</v>
      </c>
      <c r="E15" s="160" t="s">
        <v>50</v>
      </c>
      <c r="F15" s="160"/>
    </row>
    <row r="16" spans="2:8" ht="16.5" customHeight="1" x14ac:dyDescent="0.3">
      <c r="B16" s="108"/>
      <c r="C16" s="109"/>
      <c r="D16" s="110"/>
      <c r="E16" s="161"/>
      <c r="F16" s="161"/>
    </row>
    <row r="17" spans="2:17" x14ac:dyDescent="0.3">
      <c r="Q17" s="60"/>
    </row>
    <row r="19" spans="2:17" x14ac:dyDescent="0.3">
      <c r="B19" s="3"/>
      <c r="C19" s="3"/>
      <c r="D19" s="3"/>
      <c r="E19" s="3"/>
      <c r="F19" s="3"/>
    </row>
    <row r="20" spans="2:17" x14ac:dyDescent="0.3">
      <c r="B20" s="3"/>
      <c r="C20" s="3"/>
      <c r="E20" s="3"/>
      <c r="F20" s="3"/>
    </row>
    <row r="21" spans="2:17" x14ac:dyDescent="0.3">
      <c r="B21" s="3"/>
      <c r="C21" s="3"/>
      <c r="E21" s="3"/>
      <c r="F21" s="3"/>
    </row>
    <row r="22" spans="2:17" x14ac:dyDescent="0.3">
      <c r="B22" s="3"/>
      <c r="C22" s="3"/>
      <c r="E22" s="3"/>
      <c r="F22" s="3"/>
    </row>
    <row r="23" spans="2:17" x14ac:dyDescent="0.3">
      <c r="B23" s="3"/>
      <c r="C23" s="3"/>
      <c r="E23" s="3"/>
      <c r="F23" s="3"/>
    </row>
    <row r="24" spans="2:17" x14ac:dyDescent="0.3">
      <c r="B24" s="3"/>
      <c r="C24" s="3"/>
      <c r="D24" s="3"/>
      <c r="E24" s="3"/>
      <c r="F24" s="3"/>
    </row>
    <row r="25" spans="2:17" x14ac:dyDescent="0.3">
      <c r="B25" s="3"/>
      <c r="C25" s="3"/>
      <c r="D25" s="3"/>
      <c r="E25" s="3"/>
      <c r="F25" s="3"/>
    </row>
    <row r="26" spans="2:17" x14ac:dyDescent="0.3">
      <c r="B26" s="3"/>
      <c r="C26" s="3"/>
      <c r="D26" s="3"/>
      <c r="E26" s="61"/>
      <c r="F26" s="3"/>
    </row>
    <row r="27" spans="2:17" x14ac:dyDescent="0.3">
      <c r="B27" s="3"/>
      <c r="C27" s="3"/>
      <c r="D27" s="3"/>
      <c r="E27" s="3"/>
      <c r="F27" s="3"/>
    </row>
    <row r="28" spans="2:17" x14ac:dyDescent="0.3">
      <c r="B28" s="3"/>
      <c r="C28" s="3"/>
      <c r="D28" s="3"/>
      <c r="E28" s="3"/>
      <c r="F28" s="3"/>
    </row>
  </sheetData>
  <mergeCells count="12">
    <mergeCell ref="B9:B13"/>
    <mergeCell ref="E15:F15"/>
    <mergeCell ref="E16:F16"/>
    <mergeCell ref="F10:F11"/>
    <mergeCell ref="F12:F13"/>
    <mergeCell ref="E14:F14"/>
    <mergeCell ref="B14:B15"/>
    <mergeCell ref="B2:F5"/>
    <mergeCell ref="C10:C11"/>
    <mergeCell ref="E10:E11"/>
    <mergeCell ref="C12:C13"/>
    <mergeCell ref="E12:E13"/>
  </mergeCells>
  <phoneticPr fontId="13" type="noConversion"/>
  <pageMargins left="0.69999998807907104" right="0.69999998807907104" top="0.75" bottom="0.75" header="0.30000001192092896" footer="0.300000011920928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F8CBAC"/>
  </sheetPr>
  <dimension ref="B1:L41"/>
  <sheetViews>
    <sheetView topLeftCell="B7" zoomScaleNormal="100" zoomScaleSheetLayoutView="75" workbookViewId="0">
      <selection activeCell="B2" sqref="B2:L13"/>
    </sheetView>
  </sheetViews>
  <sheetFormatPr defaultColWidth="9.375" defaultRowHeight="16.5" x14ac:dyDescent="0.3"/>
  <cols>
    <col min="1" max="1" width="9.375" style="2"/>
    <col min="2" max="2" width="10.25" style="2" customWidth="1"/>
    <col min="3" max="5" width="11.875" style="2" bestFit="1" customWidth="1"/>
    <col min="6" max="12" width="13" style="2" bestFit="1" customWidth="1"/>
    <col min="13" max="16384" width="9.375" style="2"/>
  </cols>
  <sheetData>
    <row r="1" spans="2:12" ht="17.25" thickBot="1" x14ac:dyDescent="0.35"/>
    <row r="2" spans="2:12" ht="16.5" customHeight="1" x14ac:dyDescent="0.3">
      <c r="B2" s="165" t="s">
        <v>458</v>
      </c>
      <c r="C2" s="166"/>
      <c r="D2" s="166"/>
      <c r="E2" s="166"/>
      <c r="F2" s="166"/>
      <c r="G2" s="166"/>
      <c r="H2" s="166"/>
      <c r="I2" s="166"/>
      <c r="J2" s="166"/>
      <c r="K2" s="166"/>
      <c r="L2" s="167"/>
    </row>
    <row r="3" spans="2:12" x14ac:dyDescent="0.3">
      <c r="B3" s="168"/>
      <c r="C3" s="169"/>
      <c r="D3" s="169"/>
      <c r="E3" s="169"/>
      <c r="F3" s="169"/>
      <c r="G3" s="169"/>
      <c r="H3" s="169"/>
      <c r="I3" s="169"/>
      <c r="J3" s="169"/>
      <c r="K3" s="169"/>
      <c r="L3" s="170"/>
    </row>
    <row r="4" spans="2:12" x14ac:dyDescent="0.3">
      <c r="B4" s="168"/>
      <c r="C4" s="169"/>
      <c r="D4" s="169"/>
      <c r="E4" s="169"/>
      <c r="F4" s="169"/>
      <c r="G4" s="169"/>
      <c r="H4" s="169"/>
      <c r="I4" s="169"/>
      <c r="J4" s="169"/>
      <c r="K4" s="169"/>
      <c r="L4" s="170"/>
    </row>
    <row r="5" spans="2:12" x14ac:dyDescent="0.3">
      <c r="B5" s="168"/>
      <c r="C5" s="169"/>
      <c r="D5" s="169"/>
      <c r="E5" s="169"/>
      <c r="F5" s="169"/>
      <c r="G5" s="169"/>
      <c r="H5" s="169"/>
      <c r="I5" s="169"/>
      <c r="J5" s="169"/>
      <c r="K5" s="169"/>
      <c r="L5" s="170"/>
    </row>
    <row r="6" spans="2:12" x14ac:dyDescent="0.3">
      <c r="B6" s="168"/>
      <c r="C6" s="169"/>
      <c r="D6" s="169"/>
      <c r="E6" s="169"/>
      <c r="F6" s="169"/>
      <c r="G6" s="169"/>
      <c r="H6" s="169"/>
      <c r="I6" s="169"/>
      <c r="J6" s="169"/>
      <c r="K6" s="169"/>
      <c r="L6" s="170"/>
    </row>
    <row r="7" spans="2:12" x14ac:dyDescent="0.3">
      <c r="B7" s="168"/>
      <c r="C7" s="169"/>
      <c r="D7" s="169"/>
      <c r="E7" s="169"/>
      <c r="F7" s="169"/>
      <c r="G7" s="169"/>
      <c r="H7" s="169"/>
      <c r="I7" s="169"/>
      <c r="J7" s="169"/>
      <c r="K7" s="169"/>
      <c r="L7" s="170"/>
    </row>
    <row r="8" spans="2:12" x14ac:dyDescent="0.3">
      <c r="B8" s="168"/>
      <c r="C8" s="169"/>
      <c r="D8" s="169"/>
      <c r="E8" s="169"/>
      <c r="F8" s="169"/>
      <c r="G8" s="169"/>
      <c r="H8" s="169"/>
      <c r="I8" s="169"/>
      <c r="J8" s="169"/>
      <c r="K8" s="169"/>
      <c r="L8" s="170"/>
    </row>
    <row r="9" spans="2:12" x14ac:dyDescent="0.3">
      <c r="B9" s="168"/>
      <c r="C9" s="169"/>
      <c r="D9" s="169"/>
      <c r="E9" s="169"/>
      <c r="F9" s="169"/>
      <c r="G9" s="169"/>
      <c r="H9" s="169"/>
      <c r="I9" s="169"/>
      <c r="J9" s="169"/>
      <c r="K9" s="169"/>
      <c r="L9" s="170"/>
    </row>
    <row r="10" spans="2:12" x14ac:dyDescent="0.3">
      <c r="B10" s="168"/>
      <c r="C10" s="169"/>
      <c r="D10" s="169"/>
      <c r="E10" s="169"/>
      <c r="F10" s="169"/>
      <c r="G10" s="169"/>
      <c r="H10" s="169"/>
      <c r="I10" s="169"/>
      <c r="J10" s="169"/>
      <c r="K10" s="169"/>
      <c r="L10" s="170"/>
    </row>
    <row r="11" spans="2:12" x14ac:dyDescent="0.3">
      <c r="B11" s="168"/>
      <c r="C11" s="169"/>
      <c r="D11" s="169"/>
      <c r="E11" s="169"/>
      <c r="F11" s="169"/>
      <c r="G11" s="169"/>
      <c r="H11" s="169"/>
      <c r="I11" s="169"/>
      <c r="J11" s="169"/>
      <c r="K11" s="169"/>
      <c r="L11" s="170"/>
    </row>
    <row r="12" spans="2:12" x14ac:dyDescent="0.3">
      <c r="B12" s="168"/>
      <c r="C12" s="169"/>
      <c r="D12" s="169"/>
      <c r="E12" s="169"/>
      <c r="F12" s="169"/>
      <c r="G12" s="169"/>
      <c r="H12" s="169"/>
      <c r="I12" s="169"/>
      <c r="J12" s="169"/>
      <c r="K12" s="169"/>
      <c r="L12" s="170"/>
    </row>
    <row r="13" spans="2:12" ht="17.25" thickBot="1" x14ac:dyDescent="0.35">
      <c r="B13" s="171"/>
      <c r="C13" s="172"/>
      <c r="D13" s="172"/>
      <c r="E13" s="172"/>
      <c r="F13" s="172"/>
      <c r="G13" s="172"/>
      <c r="H13" s="172"/>
      <c r="I13" s="172"/>
      <c r="J13" s="172"/>
      <c r="K13" s="172"/>
      <c r="L13" s="173"/>
    </row>
    <row r="16" spans="2:12" x14ac:dyDescent="0.3">
      <c r="B16" s="6" t="s">
        <v>341</v>
      </c>
      <c r="D16" s="6"/>
    </row>
    <row r="18" spans="2:12" x14ac:dyDescent="0.3">
      <c r="B18" s="174" t="s">
        <v>98</v>
      </c>
      <c r="C18" s="174"/>
      <c r="D18" s="174"/>
      <c r="E18" s="174"/>
      <c r="F18" s="174"/>
      <c r="G18" s="174"/>
      <c r="H18" s="174"/>
      <c r="I18" s="174"/>
      <c r="J18" s="174"/>
      <c r="K18" s="174"/>
      <c r="L18" s="174"/>
    </row>
    <row r="19" spans="2:12" x14ac:dyDescent="0.3">
      <c r="B19" s="40" t="s">
        <v>161</v>
      </c>
      <c r="C19" s="41" t="s">
        <v>174</v>
      </c>
      <c r="D19" s="41" t="s">
        <v>162</v>
      </c>
      <c r="E19" s="41" t="s">
        <v>173</v>
      </c>
      <c r="F19" s="41" t="s">
        <v>171</v>
      </c>
      <c r="G19" s="41" t="s">
        <v>172</v>
      </c>
      <c r="H19" s="41" t="s">
        <v>167</v>
      </c>
      <c r="I19" s="41" t="s">
        <v>166</v>
      </c>
      <c r="J19" s="41" t="s">
        <v>165</v>
      </c>
      <c r="K19" s="41" t="s">
        <v>448</v>
      </c>
      <c r="L19" s="37" t="s">
        <v>168</v>
      </c>
    </row>
    <row r="20" spans="2:12" x14ac:dyDescent="0.3">
      <c r="B20" s="40">
        <v>1</v>
      </c>
      <c r="C20" s="113">
        <v>10</v>
      </c>
      <c r="D20" s="113">
        <v>11</v>
      </c>
      <c r="E20" s="113">
        <v>12</v>
      </c>
      <c r="F20" s="113">
        <v>13</v>
      </c>
      <c r="G20" s="113">
        <v>14</v>
      </c>
      <c r="H20" s="113">
        <v>15</v>
      </c>
      <c r="I20" s="113">
        <v>16</v>
      </c>
      <c r="J20" s="113">
        <v>17</v>
      </c>
      <c r="K20" s="113">
        <v>18</v>
      </c>
      <c r="L20" s="43">
        <v>1</v>
      </c>
    </row>
    <row r="21" spans="2:12" x14ac:dyDescent="0.3">
      <c r="B21" s="40">
        <v>2</v>
      </c>
      <c r="C21" s="113">
        <v>20</v>
      </c>
      <c r="D21" s="113">
        <v>22</v>
      </c>
      <c r="E21" s="113">
        <v>24</v>
      </c>
      <c r="F21" s="113">
        <v>26</v>
      </c>
      <c r="G21" s="113">
        <v>28</v>
      </c>
      <c r="H21" s="113">
        <v>30</v>
      </c>
      <c r="I21" s="113">
        <v>32</v>
      </c>
      <c r="J21" s="113">
        <v>34</v>
      </c>
      <c r="K21" s="113">
        <v>36</v>
      </c>
      <c r="L21" s="44">
        <v>2</v>
      </c>
    </row>
    <row r="22" spans="2:12" x14ac:dyDescent="0.3">
      <c r="B22" s="40">
        <v>3</v>
      </c>
      <c r="C22" s="113">
        <v>40</v>
      </c>
      <c r="D22" s="113">
        <v>44</v>
      </c>
      <c r="E22" s="113">
        <v>48</v>
      </c>
      <c r="F22" s="113">
        <v>52</v>
      </c>
      <c r="G22" s="113">
        <v>56</v>
      </c>
      <c r="H22" s="113">
        <v>60</v>
      </c>
      <c r="I22" s="113">
        <v>64</v>
      </c>
      <c r="J22" s="113">
        <v>68</v>
      </c>
      <c r="K22" s="113">
        <v>72</v>
      </c>
      <c r="L22" s="44">
        <v>4</v>
      </c>
    </row>
    <row r="23" spans="2:12" x14ac:dyDescent="0.3">
      <c r="B23" s="40">
        <v>4</v>
      </c>
      <c r="C23" s="113">
        <v>80</v>
      </c>
      <c r="D23" s="113">
        <v>88</v>
      </c>
      <c r="E23" s="113">
        <v>96</v>
      </c>
      <c r="F23" s="113">
        <v>104</v>
      </c>
      <c r="G23" s="113">
        <v>112</v>
      </c>
      <c r="H23" s="113">
        <v>120</v>
      </c>
      <c r="I23" s="113">
        <v>128</v>
      </c>
      <c r="J23" s="113">
        <v>136</v>
      </c>
      <c r="K23" s="113">
        <v>144</v>
      </c>
      <c r="L23" s="44">
        <v>8</v>
      </c>
    </row>
    <row r="24" spans="2:12" x14ac:dyDescent="0.3">
      <c r="B24" s="40">
        <v>5</v>
      </c>
      <c r="C24" s="113">
        <v>160</v>
      </c>
      <c r="D24" s="113">
        <v>176</v>
      </c>
      <c r="E24" s="113">
        <v>192</v>
      </c>
      <c r="F24" s="113">
        <v>208</v>
      </c>
      <c r="G24" s="113">
        <v>224</v>
      </c>
      <c r="H24" s="113">
        <v>240</v>
      </c>
      <c r="I24" s="113">
        <v>256</v>
      </c>
      <c r="J24" s="113">
        <v>272</v>
      </c>
      <c r="K24" s="113">
        <v>288</v>
      </c>
      <c r="L24" s="44">
        <v>16</v>
      </c>
    </row>
    <row r="25" spans="2:12" x14ac:dyDescent="0.3">
      <c r="B25" s="40">
        <v>6</v>
      </c>
      <c r="C25" s="113">
        <v>320</v>
      </c>
      <c r="D25" s="113">
        <v>352</v>
      </c>
      <c r="E25" s="113">
        <v>384</v>
      </c>
      <c r="F25" s="113">
        <v>416</v>
      </c>
      <c r="G25" s="113">
        <v>448</v>
      </c>
      <c r="H25" s="113">
        <v>480</v>
      </c>
      <c r="I25" s="113">
        <v>512</v>
      </c>
      <c r="J25" s="113">
        <v>544</v>
      </c>
      <c r="K25" s="113">
        <v>576</v>
      </c>
      <c r="L25" s="44">
        <v>32</v>
      </c>
    </row>
    <row r="26" spans="2:12" x14ac:dyDescent="0.3">
      <c r="B26" s="40">
        <v>7</v>
      </c>
      <c r="C26" s="113">
        <v>640</v>
      </c>
      <c r="D26" s="113">
        <v>704</v>
      </c>
      <c r="E26" s="113">
        <v>768</v>
      </c>
      <c r="F26" s="113">
        <v>832</v>
      </c>
      <c r="G26" s="113">
        <v>896</v>
      </c>
      <c r="H26" s="113">
        <v>960</v>
      </c>
      <c r="I26" s="113">
        <v>1024</v>
      </c>
      <c r="J26" s="113">
        <v>1088</v>
      </c>
      <c r="K26" s="113">
        <v>1152</v>
      </c>
      <c r="L26" s="43">
        <v>64</v>
      </c>
    </row>
    <row r="27" spans="2:12" x14ac:dyDescent="0.3">
      <c r="B27" s="40">
        <v>8</v>
      </c>
      <c r="C27" s="113">
        <v>1280</v>
      </c>
      <c r="D27" s="113">
        <v>1408</v>
      </c>
      <c r="E27" s="113">
        <v>1536</v>
      </c>
      <c r="F27" s="113">
        <v>1664</v>
      </c>
      <c r="G27" s="113">
        <v>1792</v>
      </c>
      <c r="H27" s="113">
        <v>1920</v>
      </c>
      <c r="I27" s="113">
        <v>2048</v>
      </c>
      <c r="J27" s="113">
        <v>2176</v>
      </c>
      <c r="K27" s="113">
        <v>2304</v>
      </c>
      <c r="L27" s="43">
        <v>128</v>
      </c>
    </row>
    <row r="28" spans="2:12" x14ac:dyDescent="0.3">
      <c r="B28" s="163"/>
      <c r="C28" s="163"/>
      <c r="D28" s="163"/>
      <c r="E28" s="163"/>
      <c r="F28" s="163"/>
      <c r="G28" s="163"/>
      <c r="H28" s="163"/>
      <c r="I28" s="163"/>
      <c r="J28" s="163"/>
      <c r="K28" s="163"/>
      <c r="L28" s="163"/>
    </row>
    <row r="30" spans="2:12" x14ac:dyDescent="0.3">
      <c r="B30" s="156" t="s">
        <v>101</v>
      </c>
      <c r="C30" s="156"/>
      <c r="D30" s="156"/>
      <c r="E30" s="156"/>
      <c r="F30" s="156"/>
      <c r="G30" s="156"/>
      <c r="H30" s="156"/>
      <c r="I30" s="156"/>
      <c r="J30" s="156"/>
      <c r="K30" s="156"/>
      <c r="L30" s="156"/>
    </row>
    <row r="31" spans="2:12" x14ac:dyDescent="0.3">
      <c r="B31" s="40" t="s">
        <v>161</v>
      </c>
      <c r="C31" s="41" t="s">
        <v>449</v>
      </c>
      <c r="D31" s="41" t="s">
        <v>450</v>
      </c>
      <c r="E31" s="41" t="s">
        <v>451</v>
      </c>
      <c r="F31" s="41" t="s">
        <v>452</v>
      </c>
      <c r="G31" s="41" t="s">
        <v>453</v>
      </c>
      <c r="H31" s="41" t="s">
        <v>454</v>
      </c>
      <c r="I31" s="41" t="s">
        <v>455</v>
      </c>
      <c r="J31" s="41" t="s">
        <v>456</v>
      </c>
      <c r="K31" s="41" t="s">
        <v>457</v>
      </c>
      <c r="L31" s="37" t="s">
        <v>168</v>
      </c>
    </row>
    <row r="32" spans="2:12" x14ac:dyDescent="0.3">
      <c r="B32" s="40">
        <v>1</v>
      </c>
      <c r="C32" s="192">
        <v>0</v>
      </c>
      <c r="D32" s="192" t="s">
        <v>422</v>
      </c>
      <c r="E32" s="192">
        <v>300</v>
      </c>
      <c r="F32" s="192">
        <v>400</v>
      </c>
      <c r="G32" s="192">
        <v>500</v>
      </c>
      <c r="H32" s="192">
        <v>600</v>
      </c>
      <c r="I32" s="192">
        <v>700</v>
      </c>
      <c r="J32" s="192">
        <v>800</v>
      </c>
      <c r="K32" s="192">
        <v>900</v>
      </c>
      <c r="L32" s="191">
        <v>100</v>
      </c>
    </row>
    <row r="33" spans="2:12" x14ac:dyDescent="0.3">
      <c r="B33" s="40">
        <v>2</v>
      </c>
      <c r="C33" s="192">
        <v>1300</v>
      </c>
      <c r="D33" s="192">
        <v>1700</v>
      </c>
      <c r="E33" s="192">
        <v>2100</v>
      </c>
      <c r="F33" s="192">
        <v>2500</v>
      </c>
      <c r="G33" s="192">
        <v>2900</v>
      </c>
      <c r="H33" s="192">
        <v>3300</v>
      </c>
      <c r="I33" s="192">
        <v>3700</v>
      </c>
      <c r="J33" s="192">
        <v>4100</v>
      </c>
      <c r="K33" s="192">
        <v>4500</v>
      </c>
      <c r="L33" s="191">
        <v>400</v>
      </c>
    </row>
    <row r="34" spans="2:12" x14ac:dyDescent="0.3">
      <c r="B34" s="40">
        <v>3</v>
      </c>
      <c r="C34" s="192">
        <v>6100</v>
      </c>
      <c r="D34" s="192">
        <v>7700</v>
      </c>
      <c r="E34" s="192">
        <v>9300</v>
      </c>
      <c r="F34" s="192">
        <v>10900</v>
      </c>
      <c r="G34" s="192">
        <v>12500</v>
      </c>
      <c r="H34" s="192">
        <v>14100</v>
      </c>
      <c r="I34" s="192">
        <v>15700</v>
      </c>
      <c r="J34" s="192">
        <v>17300</v>
      </c>
      <c r="K34" s="192">
        <v>18900</v>
      </c>
      <c r="L34" s="191">
        <f>L33*4</f>
        <v>1600</v>
      </c>
    </row>
    <row r="35" spans="2:12" x14ac:dyDescent="0.3">
      <c r="B35" s="40">
        <v>4</v>
      </c>
      <c r="C35" s="192">
        <v>26900</v>
      </c>
      <c r="D35" s="192">
        <v>34900</v>
      </c>
      <c r="E35" s="192">
        <v>42900</v>
      </c>
      <c r="F35" s="192">
        <v>50900</v>
      </c>
      <c r="G35" s="192">
        <v>58900</v>
      </c>
      <c r="H35" s="192">
        <v>66900</v>
      </c>
      <c r="I35" s="192">
        <v>74900</v>
      </c>
      <c r="J35" s="192">
        <v>82900</v>
      </c>
      <c r="K35" s="192">
        <v>90900</v>
      </c>
      <c r="L35" s="191">
        <f>L34*5</f>
        <v>8000</v>
      </c>
    </row>
    <row r="36" spans="2:12" x14ac:dyDescent="0.3">
      <c r="B36" s="40">
        <v>5</v>
      </c>
      <c r="C36" s="192">
        <v>138900</v>
      </c>
      <c r="D36" s="192">
        <v>186900</v>
      </c>
      <c r="E36" s="192">
        <v>234900</v>
      </c>
      <c r="F36" s="192">
        <v>282900</v>
      </c>
      <c r="G36" s="192">
        <v>330900</v>
      </c>
      <c r="H36" s="192">
        <v>378900</v>
      </c>
      <c r="I36" s="192">
        <v>426900</v>
      </c>
      <c r="J36" s="192">
        <v>474900</v>
      </c>
      <c r="K36" s="192">
        <v>522900</v>
      </c>
      <c r="L36" s="191">
        <f>L35*6</f>
        <v>48000</v>
      </c>
    </row>
    <row r="37" spans="2:12" x14ac:dyDescent="0.3">
      <c r="B37" s="40">
        <v>6</v>
      </c>
      <c r="C37" s="192">
        <v>858900</v>
      </c>
      <c r="D37" s="192">
        <v>1194900</v>
      </c>
      <c r="E37" s="192">
        <v>1530900</v>
      </c>
      <c r="F37" s="192">
        <v>1866900</v>
      </c>
      <c r="G37" s="192">
        <v>2202900</v>
      </c>
      <c r="H37" s="192">
        <v>2538900</v>
      </c>
      <c r="I37" s="192">
        <v>2874900</v>
      </c>
      <c r="J37" s="192">
        <v>3210900</v>
      </c>
      <c r="K37" s="192">
        <v>3546900</v>
      </c>
      <c r="L37" s="191">
        <f>L36*7</f>
        <v>336000</v>
      </c>
    </row>
    <row r="38" spans="2:12" x14ac:dyDescent="0.3">
      <c r="B38" s="40">
        <v>7</v>
      </c>
      <c r="C38" s="192">
        <v>6234900</v>
      </c>
      <c r="D38" s="192">
        <v>8922900</v>
      </c>
      <c r="E38" s="192">
        <v>11610900</v>
      </c>
      <c r="F38" s="192">
        <v>14298900</v>
      </c>
      <c r="G38" s="192">
        <v>16986900</v>
      </c>
      <c r="H38" s="192">
        <v>19674900</v>
      </c>
      <c r="I38" s="192">
        <v>22362900</v>
      </c>
      <c r="J38" s="192">
        <v>25050900</v>
      </c>
      <c r="K38" s="192">
        <v>27738900</v>
      </c>
      <c r="L38" s="191">
        <f>L37*8</f>
        <v>2688000</v>
      </c>
    </row>
    <row r="39" spans="2:12" x14ac:dyDescent="0.3">
      <c r="B39" s="40">
        <v>8</v>
      </c>
      <c r="C39" s="192">
        <v>51930900</v>
      </c>
      <c r="D39" s="192">
        <v>76122900</v>
      </c>
      <c r="E39" s="192">
        <v>100314900</v>
      </c>
      <c r="F39" s="192">
        <v>124506900</v>
      </c>
      <c r="G39" s="192">
        <v>148698900</v>
      </c>
      <c r="H39" s="192">
        <v>172890900</v>
      </c>
      <c r="I39" s="192">
        <v>197082900</v>
      </c>
      <c r="J39" s="192">
        <v>221274900</v>
      </c>
      <c r="K39" s="192">
        <v>245466900</v>
      </c>
      <c r="L39" s="191">
        <f>L38*9</f>
        <v>24192000</v>
      </c>
    </row>
    <row r="41" spans="2:12" x14ac:dyDescent="0.3">
      <c r="B41" s="164"/>
      <c r="C41" s="164"/>
      <c r="D41" s="164"/>
      <c r="E41" s="164"/>
      <c r="F41" s="164"/>
      <c r="G41" s="164"/>
      <c r="H41" s="164"/>
      <c r="I41" s="164"/>
      <c r="J41" s="164"/>
      <c r="K41" s="164"/>
      <c r="L41" s="164"/>
    </row>
  </sheetData>
  <mergeCells count="5">
    <mergeCell ref="B28:L28"/>
    <mergeCell ref="B30:L30"/>
    <mergeCell ref="B41:L41"/>
    <mergeCell ref="B2:L13"/>
    <mergeCell ref="B18:L18"/>
  </mergeCells>
  <phoneticPr fontId="13" type="noConversion"/>
  <pageMargins left="0.69999998807907104" right="0.69999998807907104" top="0.75" bottom="0.75" header="0.30000001192092896" footer="0.300000011920928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FFD966"/>
  </sheetPr>
  <dimension ref="A1:N21"/>
  <sheetViews>
    <sheetView zoomScaleNormal="100" zoomScaleSheetLayoutView="75" workbookViewId="0">
      <selection activeCell="E19" sqref="E19"/>
    </sheetView>
  </sheetViews>
  <sheetFormatPr defaultRowHeight="16.5" x14ac:dyDescent="0.3"/>
  <cols>
    <col min="1" max="1" width="11.125" style="114" bestFit="1" customWidth="1"/>
    <col min="2" max="2" width="10.5" style="114" bestFit="1" customWidth="1"/>
    <col min="3" max="3" width="5.75" style="114" bestFit="1" customWidth="1"/>
    <col min="4" max="13" width="17.25" style="114" bestFit="1" customWidth="1"/>
    <col min="14" max="16384" width="9" style="114"/>
  </cols>
  <sheetData>
    <row r="1" spans="1:14" x14ac:dyDescent="0.3">
      <c r="A1" s="101" t="s">
        <v>254</v>
      </c>
      <c r="B1" s="101" t="s">
        <v>59</v>
      </c>
      <c r="C1" s="101" t="s">
        <v>23</v>
      </c>
      <c r="D1" s="101" t="s">
        <v>243</v>
      </c>
      <c r="E1" s="101" t="s">
        <v>32</v>
      </c>
      <c r="F1" s="101" t="s">
        <v>25</v>
      </c>
      <c r="G1" s="101" t="s">
        <v>26</v>
      </c>
      <c r="H1" s="101" t="s">
        <v>24</v>
      </c>
      <c r="I1" s="101" t="s">
        <v>29</v>
      </c>
      <c r="J1" s="101" t="s">
        <v>30</v>
      </c>
      <c r="K1" s="101" t="s">
        <v>22</v>
      </c>
      <c r="L1" s="101" t="s">
        <v>31</v>
      </c>
      <c r="M1" s="101" t="s">
        <v>28</v>
      </c>
      <c r="N1" s="101" t="s">
        <v>27</v>
      </c>
    </row>
    <row r="2" spans="1:14" x14ac:dyDescent="0.3">
      <c r="A2" s="115" t="s">
        <v>100</v>
      </c>
      <c r="B2" s="116" t="s">
        <v>405</v>
      </c>
      <c r="C2" s="117">
        <v>1</v>
      </c>
      <c r="D2" s="113">
        <v>10</v>
      </c>
      <c r="E2" s="113">
        <v>11</v>
      </c>
      <c r="F2" s="113">
        <v>12</v>
      </c>
      <c r="G2" s="113">
        <v>13</v>
      </c>
      <c r="H2" s="113">
        <v>14</v>
      </c>
      <c r="I2" s="113">
        <v>15</v>
      </c>
      <c r="J2" s="113">
        <v>16</v>
      </c>
      <c r="K2" s="113">
        <v>17</v>
      </c>
      <c r="L2" s="113">
        <v>18</v>
      </c>
      <c r="M2" s="113">
        <v>19</v>
      </c>
      <c r="N2" s="118" t="b">
        <v>1</v>
      </c>
    </row>
    <row r="3" spans="1:14" x14ac:dyDescent="0.3">
      <c r="A3" s="115" t="s">
        <v>97</v>
      </c>
      <c r="B3" s="116">
        <v>2</v>
      </c>
      <c r="C3" s="117">
        <v>0</v>
      </c>
      <c r="D3" s="113">
        <v>20</v>
      </c>
      <c r="E3" s="113">
        <v>22</v>
      </c>
      <c r="F3" s="113">
        <v>24</v>
      </c>
      <c r="G3" s="113">
        <v>26</v>
      </c>
      <c r="H3" s="113">
        <v>28</v>
      </c>
      <c r="I3" s="113">
        <v>30</v>
      </c>
      <c r="J3" s="113">
        <v>32</v>
      </c>
      <c r="K3" s="113">
        <v>34</v>
      </c>
      <c r="L3" s="113">
        <v>36</v>
      </c>
      <c r="M3" s="113">
        <v>38</v>
      </c>
      <c r="N3" s="118" t="b">
        <v>0</v>
      </c>
    </row>
    <row r="4" spans="1:14" x14ac:dyDescent="0.3">
      <c r="A4" s="115" t="s">
        <v>96</v>
      </c>
      <c r="B4" s="116">
        <v>4</v>
      </c>
      <c r="C4" s="117">
        <v>0</v>
      </c>
      <c r="D4" s="113">
        <v>40</v>
      </c>
      <c r="E4" s="113">
        <v>44</v>
      </c>
      <c r="F4" s="113">
        <v>48</v>
      </c>
      <c r="G4" s="113">
        <v>52</v>
      </c>
      <c r="H4" s="113">
        <v>56</v>
      </c>
      <c r="I4" s="113">
        <v>60</v>
      </c>
      <c r="J4" s="113">
        <v>64</v>
      </c>
      <c r="K4" s="113">
        <v>68</v>
      </c>
      <c r="L4" s="113">
        <v>72</v>
      </c>
      <c r="M4" s="113">
        <v>76</v>
      </c>
      <c r="N4" s="118" t="b">
        <v>0</v>
      </c>
    </row>
    <row r="5" spans="1:14" x14ac:dyDescent="0.3">
      <c r="A5" s="115" t="s">
        <v>99</v>
      </c>
      <c r="B5" s="116">
        <v>8</v>
      </c>
      <c r="C5" s="117">
        <v>0</v>
      </c>
      <c r="D5" s="113">
        <v>80</v>
      </c>
      <c r="E5" s="113">
        <v>88</v>
      </c>
      <c r="F5" s="113">
        <v>96</v>
      </c>
      <c r="G5" s="113">
        <v>104</v>
      </c>
      <c r="H5" s="113">
        <v>112</v>
      </c>
      <c r="I5" s="113">
        <v>120</v>
      </c>
      <c r="J5" s="113">
        <v>128</v>
      </c>
      <c r="K5" s="113">
        <v>136</v>
      </c>
      <c r="L5" s="113">
        <v>144</v>
      </c>
      <c r="M5" s="113">
        <v>152</v>
      </c>
      <c r="N5" s="118" t="b">
        <v>0</v>
      </c>
    </row>
    <row r="6" spans="1:14" x14ac:dyDescent="0.3">
      <c r="A6" s="115" t="s">
        <v>94</v>
      </c>
      <c r="B6" s="116">
        <v>16</v>
      </c>
      <c r="C6" s="117">
        <v>0</v>
      </c>
      <c r="D6" s="113">
        <v>160</v>
      </c>
      <c r="E6" s="113">
        <v>176</v>
      </c>
      <c r="F6" s="113">
        <v>192</v>
      </c>
      <c r="G6" s="113">
        <v>208</v>
      </c>
      <c r="H6" s="113">
        <v>224</v>
      </c>
      <c r="I6" s="113">
        <v>240</v>
      </c>
      <c r="J6" s="113">
        <v>256</v>
      </c>
      <c r="K6" s="113">
        <v>272</v>
      </c>
      <c r="L6" s="113">
        <v>288</v>
      </c>
      <c r="M6" s="113">
        <v>304</v>
      </c>
      <c r="N6" s="118" t="b">
        <v>0</v>
      </c>
    </row>
    <row r="7" spans="1:14" x14ac:dyDescent="0.3">
      <c r="A7" s="115" t="s">
        <v>95</v>
      </c>
      <c r="B7" s="116">
        <v>32</v>
      </c>
      <c r="C7" s="117">
        <v>0</v>
      </c>
      <c r="D7" s="113">
        <v>320</v>
      </c>
      <c r="E7" s="113">
        <v>352</v>
      </c>
      <c r="F7" s="113">
        <v>384</v>
      </c>
      <c r="G7" s="113">
        <v>416</v>
      </c>
      <c r="H7" s="113">
        <v>448</v>
      </c>
      <c r="I7" s="113">
        <v>480</v>
      </c>
      <c r="J7" s="113">
        <v>512</v>
      </c>
      <c r="K7" s="113">
        <v>544</v>
      </c>
      <c r="L7" s="113">
        <v>576</v>
      </c>
      <c r="M7" s="113">
        <v>608</v>
      </c>
      <c r="N7" s="118" t="b">
        <v>0</v>
      </c>
    </row>
    <row r="8" spans="1:14" x14ac:dyDescent="0.3">
      <c r="A8" s="115" t="s">
        <v>103</v>
      </c>
      <c r="B8" s="116">
        <v>64</v>
      </c>
      <c r="C8" s="117">
        <v>0</v>
      </c>
      <c r="D8" s="113">
        <v>640</v>
      </c>
      <c r="E8" s="113">
        <v>704</v>
      </c>
      <c r="F8" s="113">
        <v>768</v>
      </c>
      <c r="G8" s="113">
        <v>832</v>
      </c>
      <c r="H8" s="113">
        <v>896</v>
      </c>
      <c r="I8" s="113">
        <v>960</v>
      </c>
      <c r="J8" s="113">
        <v>1024</v>
      </c>
      <c r="K8" s="113">
        <v>1088</v>
      </c>
      <c r="L8" s="113">
        <v>1152</v>
      </c>
      <c r="M8" s="113">
        <v>1216</v>
      </c>
      <c r="N8" s="118" t="b">
        <v>0</v>
      </c>
    </row>
    <row r="9" spans="1:14" x14ac:dyDescent="0.3">
      <c r="A9" s="115" t="s">
        <v>104</v>
      </c>
      <c r="B9" s="116">
        <v>128</v>
      </c>
      <c r="C9" s="117">
        <v>0</v>
      </c>
      <c r="D9" s="113">
        <v>1280</v>
      </c>
      <c r="E9" s="113">
        <v>1408</v>
      </c>
      <c r="F9" s="113">
        <v>1536</v>
      </c>
      <c r="G9" s="113">
        <v>1664</v>
      </c>
      <c r="H9" s="113">
        <v>1792</v>
      </c>
      <c r="I9" s="113">
        <v>1920</v>
      </c>
      <c r="J9" s="113">
        <v>2048</v>
      </c>
      <c r="K9" s="113">
        <v>2176</v>
      </c>
      <c r="L9" s="113">
        <v>2304</v>
      </c>
      <c r="M9" s="113">
        <v>2432</v>
      </c>
      <c r="N9" s="118" t="b">
        <v>0</v>
      </c>
    </row>
    <row r="10" spans="1:14" x14ac:dyDescent="0.3">
      <c r="A10" s="115" t="s">
        <v>133</v>
      </c>
      <c r="B10" s="116">
        <v>256</v>
      </c>
      <c r="C10" s="117">
        <v>0</v>
      </c>
      <c r="D10" s="113">
        <v>2560</v>
      </c>
      <c r="E10" s="113">
        <v>2816</v>
      </c>
      <c r="F10" s="113">
        <v>3072</v>
      </c>
      <c r="G10" s="113">
        <v>3328</v>
      </c>
      <c r="H10" s="113">
        <v>3584</v>
      </c>
      <c r="I10" s="113">
        <v>3840</v>
      </c>
      <c r="J10" s="113">
        <v>4096</v>
      </c>
      <c r="K10" s="113">
        <v>4352</v>
      </c>
      <c r="L10" s="113">
        <v>4608</v>
      </c>
      <c r="M10" s="113">
        <v>4864</v>
      </c>
      <c r="N10" s="118" t="b">
        <v>0</v>
      </c>
    </row>
    <row r="11" spans="1:14" x14ac:dyDescent="0.3">
      <c r="A11" s="115" t="s">
        <v>141</v>
      </c>
      <c r="B11" s="116">
        <v>512</v>
      </c>
      <c r="C11" s="117">
        <v>0</v>
      </c>
      <c r="D11" s="113">
        <v>5120</v>
      </c>
      <c r="E11" s="113">
        <v>5632</v>
      </c>
      <c r="F11" s="113">
        <v>6144</v>
      </c>
      <c r="G11" s="113">
        <v>6656</v>
      </c>
      <c r="H11" s="113">
        <v>7168</v>
      </c>
      <c r="I11" s="113">
        <v>7680</v>
      </c>
      <c r="J11" s="113">
        <v>8192</v>
      </c>
      <c r="K11" s="113">
        <v>8704</v>
      </c>
      <c r="L11" s="113">
        <v>9216</v>
      </c>
      <c r="M11" s="113">
        <v>9728</v>
      </c>
      <c r="N11" s="118" t="b">
        <v>0</v>
      </c>
    </row>
    <row r="12" spans="1:14" x14ac:dyDescent="0.3">
      <c r="A12" s="115" t="s">
        <v>140</v>
      </c>
      <c r="B12" s="116">
        <v>1024</v>
      </c>
      <c r="C12" s="117">
        <v>0</v>
      </c>
      <c r="D12" s="113">
        <v>10240</v>
      </c>
      <c r="E12" s="113">
        <v>11264</v>
      </c>
      <c r="F12" s="113">
        <v>12288</v>
      </c>
      <c r="G12" s="113">
        <v>13312</v>
      </c>
      <c r="H12" s="113">
        <v>14336</v>
      </c>
      <c r="I12" s="113">
        <v>15360</v>
      </c>
      <c r="J12" s="113">
        <v>16384</v>
      </c>
      <c r="K12" s="113">
        <v>17408</v>
      </c>
      <c r="L12" s="113">
        <v>18432</v>
      </c>
      <c r="M12" s="113">
        <v>19456</v>
      </c>
      <c r="N12" s="118" t="b">
        <v>0</v>
      </c>
    </row>
    <row r="13" spans="1:14" x14ac:dyDescent="0.3">
      <c r="A13" s="115" t="s">
        <v>134</v>
      </c>
      <c r="B13" s="116">
        <v>2048</v>
      </c>
      <c r="C13" s="117">
        <v>0</v>
      </c>
      <c r="D13" s="113">
        <v>20480</v>
      </c>
      <c r="E13" s="113">
        <v>22528</v>
      </c>
      <c r="F13" s="113">
        <v>24576</v>
      </c>
      <c r="G13" s="113">
        <v>26624</v>
      </c>
      <c r="H13" s="113">
        <v>28672</v>
      </c>
      <c r="I13" s="113">
        <v>30720</v>
      </c>
      <c r="J13" s="113">
        <v>32768</v>
      </c>
      <c r="K13" s="113">
        <v>34816</v>
      </c>
      <c r="L13" s="113">
        <v>36864</v>
      </c>
      <c r="M13" s="113">
        <v>38912</v>
      </c>
      <c r="N13" s="118" t="b">
        <v>0</v>
      </c>
    </row>
    <row r="14" spans="1:14" x14ac:dyDescent="0.3">
      <c r="A14" s="115" t="s">
        <v>135</v>
      </c>
      <c r="B14" s="116">
        <v>4096</v>
      </c>
      <c r="C14" s="117">
        <v>0</v>
      </c>
      <c r="D14" s="113">
        <v>40960</v>
      </c>
      <c r="E14" s="113">
        <v>45056</v>
      </c>
      <c r="F14" s="113">
        <v>49152</v>
      </c>
      <c r="G14" s="113">
        <v>53248</v>
      </c>
      <c r="H14" s="113">
        <v>57344</v>
      </c>
      <c r="I14" s="113">
        <v>61440</v>
      </c>
      <c r="J14" s="113">
        <v>65536</v>
      </c>
      <c r="K14" s="113">
        <v>69632</v>
      </c>
      <c r="L14" s="113">
        <v>73728</v>
      </c>
      <c r="M14" s="113">
        <v>77824</v>
      </c>
      <c r="N14" s="118" t="b">
        <v>0</v>
      </c>
    </row>
    <row r="15" spans="1:14" x14ac:dyDescent="0.3">
      <c r="A15" s="115" t="s">
        <v>136</v>
      </c>
      <c r="B15" s="116">
        <v>8192</v>
      </c>
      <c r="C15" s="117">
        <v>0</v>
      </c>
      <c r="D15" s="113">
        <v>81920</v>
      </c>
      <c r="E15" s="113">
        <v>90112</v>
      </c>
      <c r="F15" s="113">
        <v>98304</v>
      </c>
      <c r="G15" s="113">
        <v>106496</v>
      </c>
      <c r="H15" s="113">
        <v>114688</v>
      </c>
      <c r="I15" s="113">
        <v>122880</v>
      </c>
      <c r="J15" s="113">
        <v>131072</v>
      </c>
      <c r="K15" s="113">
        <v>139264</v>
      </c>
      <c r="L15" s="113">
        <v>147456</v>
      </c>
      <c r="M15" s="113">
        <v>155648</v>
      </c>
      <c r="N15" s="118" t="b">
        <v>0</v>
      </c>
    </row>
    <row r="16" spans="1:14" x14ac:dyDescent="0.3">
      <c r="A16" s="115" t="s">
        <v>137</v>
      </c>
      <c r="B16" s="116">
        <v>16384</v>
      </c>
      <c r="C16" s="117">
        <v>0</v>
      </c>
      <c r="D16" s="113">
        <v>163840</v>
      </c>
      <c r="E16" s="113">
        <v>180224</v>
      </c>
      <c r="F16" s="113">
        <v>196608</v>
      </c>
      <c r="G16" s="113">
        <v>212992</v>
      </c>
      <c r="H16" s="113">
        <v>229376</v>
      </c>
      <c r="I16" s="113">
        <v>245760</v>
      </c>
      <c r="J16" s="113">
        <v>262144</v>
      </c>
      <c r="K16" s="113">
        <v>278528</v>
      </c>
      <c r="L16" s="113">
        <v>294912</v>
      </c>
      <c r="M16" s="113">
        <v>311296</v>
      </c>
      <c r="N16" s="118" t="b">
        <v>0</v>
      </c>
    </row>
    <row r="17" spans="1:14" x14ac:dyDescent="0.3">
      <c r="A17" s="115" t="s">
        <v>138</v>
      </c>
      <c r="B17" s="116">
        <v>32768</v>
      </c>
      <c r="C17" s="117">
        <v>0</v>
      </c>
      <c r="D17" s="113">
        <v>327680</v>
      </c>
      <c r="E17" s="113">
        <v>360448</v>
      </c>
      <c r="F17" s="113">
        <v>393216</v>
      </c>
      <c r="G17" s="113">
        <v>425984</v>
      </c>
      <c r="H17" s="113">
        <v>458752</v>
      </c>
      <c r="I17" s="113">
        <v>491520</v>
      </c>
      <c r="J17" s="113">
        <v>524288</v>
      </c>
      <c r="K17" s="113">
        <v>557056</v>
      </c>
      <c r="L17" s="113">
        <v>589824</v>
      </c>
      <c r="M17" s="113">
        <v>622592</v>
      </c>
      <c r="N17" s="118" t="b">
        <v>0</v>
      </c>
    </row>
    <row r="18" spans="1:14" x14ac:dyDescent="0.3">
      <c r="A18" s="115" t="s">
        <v>139</v>
      </c>
      <c r="B18" s="116">
        <v>65536</v>
      </c>
      <c r="C18" s="117">
        <v>0</v>
      </c>
      <c r="D18" s="113">
        <v>655360</v>
      </c>
      <c r="E18" s="113">
        <v>720896</v>
      </c>
      <c r="F18" s="113">
        <v>786432</v>
      </c>
      <c r="G18" s="113">
        <v>851968</v>
      </c>
      <c r="H18" s="113">
        <v>917504</v>
      </c>
      <c r="I18" s="113">
        <v>983040</v>
      </c>
      <c r="J18" s="113">
        <v>1048576</v>
      </c>
      <c r="K18" s="113">
        <v>1114112</v>
      </c>
      <c r="L18" s="113">
        <v>1179648</v>
      </c>
      <c r="M18" s="113">
        <v>1245184</v>
      </c>
      <c r="N18" s="118" t="b">
        <v>0</v>
      </c>
    </row>
    <row r="19" spans="1:14" x14ac:dyDescent="0.3">
      <c r="A19" s="115" t="s">
        <v>150</v>
      </c>
      <c r="B19" s="116">
        <v>131072</v>
      </c>
      <c r="C19" s="117">
        <v>0</v>
      </c>
      <c r="D19" s="113">
        <v>1310720</v>
      </c>
      <c r="E19" s="113">
        <v>1441792</v>
      </c>
      <c r="F19" s="113">
        <v>1572864</v>
      </c>
      <c r="G19" s="113">
        <v>1703936</v>
      </c>
      <c r="H19" s="113">
        <v>1835008</v>
      </c>
      <c r="I19" s="113">
        <v>1966080</v>
      </c>
      <c r="J19" s="113">
        <v>2097152</v>
      </c>
      <c r="K19" s="113">
        <v>2228224</v>
      </c>
      <c r="L19" s="113">
        <v>2359296</v>
      </c>
      <c r="M19" s="113">
        <v>2490368</v>
      </c>
      <c r="N19" s="118" t="b">
        <v>0</v>
      </c>
    </row>
    <row r="20" spans="1:14" x14ac:dyDescent="0.3">
      <c r="A20" s="115" t="s">
        <v>151</v>
      </c>
      <c r="B20" s="116">
        <v>262144</v>
      </c>
      <c r="C20" s="117">
        <v>0</v>
      </c>
      <c r="D20" s="113">
        <v>2621440</v>
      </c>
      <c r="E20" s="113">
        <v>2883584</v>
      </c>
      <c r="F20" s="113">
        <v>3145728</v>
      </c>
      <c r="G20" s="113">
        <v>3407872</v>
      </c>
      <c r="H20" s="113">
        <v>3670016</v>
      </c>
      <c r="I20" s="113">
        <v>3932160</v>
      </c>
      <c r="J20" s="113">
        <v>4194304</v>
      </c>
      <c r="K20" s="113">
        <v>4456448</v>
      </c>
      <c r="L20" s="113">
        <v>4718592</v>
      </c>
      <c r="M20" s="113">
        <v>4980736</v>
      </c>
      <c r="N20" s="118" t="b">
        <v>0</v>
      </c>
    </row>
    <row r="21" spans="1:14" x14ac:dyDescent="0.3">
      <c r="A21" s="115" t="s">
        <v>152</v>
      </c>
      <c r="B21" s="116">
        <v>524288</v>
      </c>
      <c r="C21" s="117">
        <v>0</v>
      </c>
      <c r="D21" s="113">
        <v>5242880</v>
      </c>
      <c r="E21" s="113">
        <v>5767168</v>
      </c>
      <c r="F21" s="113">
        <v>6291456</v>
      </c>
      <c r="G21" s="113">
        <v>6815744</v>
      </c>
      <c r="H21" s="113">
        <v>7340032</v>
      </c>
      <c r="I21" s="113">
        <v>7864320</v>
      </c>
      <c r="J21" s="113">
        <v>8388608</v>
      </c>
      <c r="K21" s="113">
        <v>8912896</v>
      </c>
      <c r="L21" s="113">
        <v>9437184</v>
      </c>
      <c r="M21" s="113">
        <v>9961472</v>
      </c>
      <c r="N21" s="118" t="b">
        <v>0</v>
      </c>
    </row>
  </sheetData>
  <phoneticPr fontId="13" type="noConversion"/>
  <pageMargins left="0.69999998807907104" right="0.69999998807907104" top="0.75" bottom="0.75" header="0.30000001192092896" footer="0.30000001192092896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D966"/>
  </sheetPr>
  <dimension ref="A1:N21"/>
  <sheetViews>
    <sheetView zoomScaleNormal="100" zoomScaleSheetLayoutView="75" workbookViewId="0">
      <selection activeCell="F21" sqref="F21"/>
    </sheetView>
  </sheetViews>
  <sheetFormatPr defaultColWidth="9" defaultRowHeight="16.5" x14ac:dyDescent="0.3"/>
  <cols>
    <col min="1" max="1" width="11.125" style="2" bestFit="1" customWidth="1"/>
    <col min="2" max="2" width="13.75" style="2" bestFit="1" customWidth="1"/>
    <col min="3" max="3" width="5.5" style="2" bestFit="1" customWidth="1"/>
    <col min="4" max="4" width="11.125" style="2" bestFit="1" customWidth="1"/>
    <col min="5" max="6" width="19.5" style="2" bestFit="1" customWidth="1"/>
    <col min="7" max="14" width="13.125" style="2" bestFit="1" customWidth="1"/>
    <col min="15" max="16384" width="9" style="2"/>
  </cols>
  <sheetData>
    <row r="1" spans="1:14" x14ac:dyDescent="0.3">
      <c r="A1" s="105" t="s">
        <v>254</v>
      </c>
      <c r="B1" s="105" t="s">
        <v>47</v>
      </c>
      <c r="C1" s="105" t="s">
        <v>191</v>
      </c>
      <c r="D1" s="105" t="s">
        <v>56</v>
      </c>
      <c r="E1" s="105" t="s">
        <v>59</v>
      </c>
      <c r="F1" s="105" t="s">
        <v>212</v>
      </c>
      <c r="G1" s="105" t="s">
        <v>421</v>
      </c>
      <c r="H1" s="105" t="s">
        <v>202</v>
      </c>
      <c r="I1" s="105" t="s">
        <v>210</v>
      </c>
      <c r="J1" s="105" t="s">
        <v>205</v>
      </c>
      <c r="K1" s="105" t="s">
        <v>206</v>
      </c>
      <c r="L1" s="105" t="s">
        <v>215</v>
      </c>
      <c r="M1" s="105" t="s">
        <v>216</v>
      </c>
      <c r="N1" s="105" t="s">
        <v>219</v>
      </c>
    </row>
    <row r="2" spans="1:14" x14ac:dyDescent="0.3">
      <c r="A2" s="1" t="s">
        <v>100</v>
      </c>
      <c r="B2" s="44" t="s">
        <v>193</v>
      </c>
      <c r="C2" s="38" t="s">
        <v>195</v>
      </c>
      <c r="D2" s="38" t="s">
        <v>180</v>
      </c>
      <c r="E2" s="190" t="s">
        <v>424</v>
      </c>
      <c r="F2" s="27">
        <v>0</v>
      </c>
      <c r="G2" s="190" t="s">
        <v>423</v>
      </c>
      <c r="H2" s="190">
        <v>300</v>
      </c>
      <c r="I2" s="190">
        <v>400</v>
      </c>
      <c r="J2" s="190">
        <v>500</v>
      </c>
      <c r="K2" s="190">
        <v>600</v>
      </c>
      <c r="L2" s="190">
        <v>700</v>
      </c>
      <c r="M2" s="190">
        <v>800</v>
      </c>
      <c r="N2" s="190">
        <v>900</v>
      </c>
    </row>
    <row r="3" spans="1:14" x14ac:dyDescent="0.3">
      <c r="A3" s="1" t="s">
        <v>97</v>
      </c>
      <c r="B3" s="44" t="s">
        <v>178</v>
      </c>
      <c r="C3" s="38" t="s">
        <v>195</v>
      </c>
      <c r="D3" s="38" t="s">
        <v>100</v>
      </c>
      <c r="E3" s="27">
        <v>400</v>
      </c>
      <c r="F3" s="190">
        <v>1300</v>
      </c>
      <c r="G3" s="27">
        <v>1700</v>
      </c>
      <c r="H3" s="190">
        <v>2100</v>
      </c>
      <c r="I3" s="190">
        <v>2500</v>
      </c>
      <c r="J3" s="190">
        <v>2900</v>
      </c>
      <c r="K3" s="190">
        <v>3300</v>
      </c>
      <c r="L3" s="190">
        <v>3700</v>
      </c>
      <c r="M3" s="190">
        <v>4100</v>
      </c>
      <c r="N3" s="190">
        <v>4500</v>
      </c>
    </row>
    <row r="4" spans="1:14" x14ac:dyDescent="0.3">
      <c r="A4" s="1" t="s">
        <v>96</v>
      </c>
      <c r="B4" s="44" t="s">
        <v>309</v>
      </c>
      <c r="C4" s="38" t="s">
        <v>195</v>
      </c>
      <c r="D4" s="38" t="s">
        <v>97</v>
      </c>
      <c r="E4" s="27">
        <v>1600</v>
      </c>
      <c r="F4" s="190">
        <v>6100</v>
      </c>
      <c r="G4" s="27">
        <v>7700</v>
      </c>
      <c r="H4" s="190">
        <v>9300</v>
      </c>
      <c r="I4" s="190">
        <v>10900</v>
      </c>
      <c r="J4" s="190">
        <v>12500</v>
      </c>
      <c r="K4" s="190">
        <v>14100</v>
      </c>
      <c r="L4" s="190">
        <v>15700</v>
      </c>
      <c r="M4" s="190">
        <v>17300</v>
      </c>
      <c r="N4" s="190">
        <v>18900</v>
      </c>
    </row>
    <row r="5" spans="1:14" x14ac:dyDescent="0.3">
      <c r="A5" s="1" t="s">
        <v>99</v>
      </c>
      <c r="B5" s="44" t="s">
        <v>9</v>
      </c>
      <c r="C5" s="38" t="s">
        <v>195</v>
      </c>
      <c r="D5" s="38" t="s">
        <v>96</v>
      </c>
      <c r="E5" s="27">
        <v>8000</v>
      </c>
      <c r="F5" s="190">
        <v>26900</v>
      </c>
      <c r="G5" s="27">
        <v>34900</v>
      </c>
      <c r="H5" s="190">
        <v>42900</v>
      </c>
      <c r="I5" s="190">
        <v>50900</v>
      </c>
      <c r="J5" s="190">
        <v>58900</v>
      </c>
      <c r="K5" s="190">
        <v>66900</v>
      </c>
      <c r="L5" s="190">
        <v>74900</v>
      </c>
      <c r="M5" s="190">
        <v>82900</v>
      </c>
      <c r="N5" s="190">
        <v>90900</v>
      </c>
    </row>
    <row r="6" spans="1:14" x14ac:dyDescent="0.3">
      <c r="A6" s="1" t="s">
        <v>94</v>
      </c>
      <c r="B6" s="44" t="s">
        <v>267</v>
      </c>
      <c r="C6" s="38" t="s">
        <v>195</v>
      </c>
      <c r="D6" s="38" t="s">
        <v>99</v>
      </c>
      <c r="E6" s="27">
        <v>48000</v>
      </c>
      <c r="F6" s="190">
        <v>138900</v>
      </c>
      <c r="G6" s="27">
        <v>186900</v>
      </c>
      <c r="H6" s="190">
        <v>234900</v>
      </c>
      <c r="I6" s="190">
        <v>282900</v>
      </c>
      <c r="J6" s="190">
        <v>330900</v>
      </c>
      <c r="K6" s="190">
        <v>378900</v>
      </c>
      <c r="L6" s="190">
        <v>426900</v>
      </c>
      <c r="M6" s="190">
        <v>474900</v>
      </c>
      <c r="N6" s="190">
        <v>522900</v>
      </c>
    </row>
    <row r="7" spans="1:14" x14ac:dyDescent="0.3">
      <c r="A7" s="1" t="s">
        <v>95</v>
      </c>
      <c r="B7" s="44" t="s">
        <v>326</v>
      </c>
      <c r="C7" s="38" t="s">
        <v>195</v>
      </c>
      <c r="D7" s="38" t="s">
        <v>94</v>
      </c>
      <c r="E7" s="27">
        <v>336000</v>
      </c>
      <c r="F7" s="190">
        <v>858900</v>
      </c>
      <c r="G7" s="27">
        <v>1194900</v>
      </c>
      <c r="H7" s="190">
        <v>1530900</v>
      </c>
      <c r="I7" s="190">
        <v>1866900</v>
      </c>
      <c r="J7" s="190">
        <v>2202900</v>
      </c>
      <c r="K7" s="190">
        <v>2538900</v>
      </c>
      <c r="L7" s="190">
        <v>2874900</v>
      </c>
      <c r="M7" s="190">
        <v>3210900</v>
      </c>
      <c r="N7" s="190">
        <v>3546900</v>
      </c>
    </row>
    <row r="8" spans="1:14" x14ac:dyDescent="0.3">
      <c r="A8" s="1" t="s">
        <v>103</v>
      </c>
      <c r="B8" s="44" t="s">
        <v>196</v>
      </c>
      <c r="C8" s="38" t="s">
        <v>195</v>
      </c>
      <c r="D8" s="38" t="s">
        <v>95</v>
      </c>
      <c r="E8" s="27">
        <v>2688000</v>
      </c>
      <c r="F8" s="190">
        <v>6234900</v>
      </c>
      <c r="G8" s="27">
        <v>8922900</v>
      </c>
      <c r="H8" s="190">
        <v>11610900</v>
      </c>
      <c r="I8" s="190">
        <v>14298900</v>
      </c>
      <c r="J8" s="190">
        <v>16986900</v>
      </c>
      <c r="K8" s="190">
        <v>19674900</v>
      </c>
      <c r="L8" s="190">
        <v>22362900</v>
      </c>
      <c r="M8" s="190">
        <v>25050900</v>
      </c>
      <c r="N8" s="190">
        <v>27738900</v>
      </c>
    </row>
    <row r="9" spans="1:14" x14ac:dyDescent="0.3">
      <c r="A9" s="1" t="s">
        <v>104</v>
      </c>
      <c r="B9" s="44" t="s">
        <v>15</v>
      </c>
      <c r="C9" s="38" t="s">
        <v>195</v>
      </c>
      <c r="D9" s="38" t="s">
        <v>103</v>
      </c>
      <c r="E9" s="27">
        <v>24192000</v>
      </c>
      <c r="F9" s="190">
        <v>51930900</v>
      </c>
      <c r="G9" s="27">
        <v>76122900</v>
      </c>
      <c r="H9" s="190">
        <v>100314900</v>
      </c>
      <c r="I9" s="190">
        <v>124506900</v>
      </c>
      <c r="J9" s="190">
        <v>148698900</v>
      </c>
      <c r="K9" s="190">
        <v>172890900</v>
      </c>
      <c r="L9" s="190">
        <v>197082900</v>
      </c>
      <c r="M9" s="190">
        <v>221274900</v>
      </c>
      <c r="N9" s="190">
        <v>245466900</v>
      </c>
    </row>
    <row r="10" spans="1:14" x14ac:dyDescent="0.3">
      <c r="A10" s="1" t="s">
        <v>133</v>
      </c>
      <c r="B10" s="44" t="s">
        <v>186</v>
      </c>
      <c r="C10" s="38" t="s">
        <v>195</v>
      </c>
      <c r="D10" s="38" t="s">
        <v>104</v>
      </c>
      <c r="E10" s="27">
        <v>241920000</v>
      </c>
      <c r="F10" s="190">
        <v>487386900</v>
      </c>
      <c r="G10" s="27">
        <v>729306900</v>
      </c>
      <c r="H10" s="190">
        <v>971226900</v>
      </c>
      <c r="I10" s="190">
        <v>1213146900</v>
      </c>
      <c r="J10" s="190">
        <v>1455066900</v>
      </c>
      <c r="K10" s="190">
        <v>1696986900</v>
      </c>
      <c r="L10" s="190">
        <v>1938906900</v>
      </c>
      <c r="M10" s="190">
        <v>2180826900</v>
      </c>
      <c r="N10" s="190">
        <v>2422746900</v>
      </c>
    </row>
    <row r="11" spans="1:14" x14ac:dyDescent="0.3">
      <c r="A11" s="1" t="s">
        <v>141</v>
      </c>
      <c r="B11" s="44" t="s">
        <v>308</v>
      </c>
      <c r="C11" s="38" t="s">
        <v>195</v>
      </c>
      <c r="D11" s="38" t="s">
        <v>133</v>
      </c>
      <c r="E11" s="27">
        <v>2661120000</v>
      </c>
      <c r="F11" s="190">
        <v>5083866900</v>
      </c>
      <c r="G11" s="27">
        <v>7744986900</v>
      </c>
      <c r="H11" s="190">
        <v>10406106900</v>
      </c>
      <c r="I11" s="190">
        <v>13067226900</v>
      </c>
      <c r="J11" s="190">
        <v>15728346900</v>
      </c>
      <c r="K11" s="190">
        <v>18389466900</v>
      </c>
      <c r="L11" s="190">
        <v>21050586900</v>
      </c>
      <c r="M11" s="190">
        <v>23711706900</v>
      </c>
      <c r="N11" s="190">
        <v>26372826900</v>
      </c>
    </row>
    <row r="12" spans="1:14" x14ac:dyDescent="0.3">
      <c r="A12" s="1" t="s">
        <v>140</v>
      </c>
      <c r="B12" s="80" t="s">
        <v>189</v>
      </c>
      <c r="C12" s="38" t="s">
        <v>195</v>
      </c>
      <c r="D12" s="38" t="s">
        <v>141</v>
      </c>
      <c r="E12" s="27">
        <v>31933440000</v>
      </c>
      <c r="F12" s="190">
        <v>58306266900</v>
      </c>
      <c r="G12" s="27">
        <v>90239706900</v>
      </c>
      <c r="H12" s="190">
        <v>122173146900</v>
      </c>
      <c r="I12" s="190">
        <v>154106586900</v>
      </c>
      <c r="J12" s="190">
        <v>186040026900</v>
      </c>
      <c r="K12" s="190">
        <v>217973466900</v>
      </c>
      <c r="L12" s="190">
        <v>249906906900</v>
      </c>
      <c r="M12" s="190">
        <v>281840346900</v>
      </c>
      <c r="N12" s="190">
        <v>313773786900</v>
      </c>
    </row>
    <row r="13" spans="1:14" x14ac:dyDescent="0.3">
      <c r="A13" s="1" t="s">
        <v>134</v>
      </c>
      <c r="B13" s="44" t="s">
        <v>21</v>
      </c>
      <c r="C13" s="38" t="s">
        <v>195</v>
      </c>
      <c r="D13" s="38" t="s">
        <v>140</v>
      </c>
      <c r="E13" s="27">
        <v>415134720000</v>
      </c>
      <c r="F13" s="190">
        <v>728908506900</v>
      </c>
      <c r="G13" s="27">
        <v>1144043226900</v>
      </c>
      <c r="H13" s="190">
        <v>1559177946900</v>
      </c>
      <c r="I13" s="190">
        <v>1974312666900</v>
      </c>
      <c r="J13" s="190">
        <v>2389447386900</v>
      </c>
      <c r="K13" s="190">
        <v>2804582106900</v>
      </c>
      <c r="L13" s="190">
        <v>3219716826900</v>
      </c>
      <c r="M13" s="190">
        <v>3634851546900</v>
      </c>
      <c r="N13" s="190">
        <v>4049986266900</v>
      </c>
    </row>
    <row r="14" spans="1:14" x14ac:dyDescent="0.3">
      <c r="A14" s="1" t="s">
        <v>135</v>
      </c>
      <c r="B14" s="44" t="s">
        <v>311</v>
      </c>
      <c r="C14" s="38" t="s">
        <v>195</v>
      </c>
      <c r="D14" s="38" t="s">
        <v>134</v>
      </c>
      <c r="E14" s="27">
        <v>5811886080000</v>
      </c>
      <c r="F14" s="190">
        <v>9861872346900</v>
      </c>
      <c r="G14" s="27">
        <v>15673758426900</v>
      </c>
      <c r="H14" s="190">
        <v>21485644506900</v>
      </c>
      <c r="I14" s="190">
        <v>27297530586900</v>
      </c>
      <c r="J14" s="190">
        <v>33109416666900</v>
      </c>
      <c r="K14" s="190">
        <v>38921302746900</v>
      </c>
      <c r="L14" s="190">
        <v>44733188826900</v>
      </c>
      <c r="M14" s="190">
        <v>50545074906900</v>
      </c>
      <c r="N14" s="190">
        <v>56356960986900</v>
      </c>
    </row>
    <row r="15" spans="1:14" x14ac:dyDescent="0.3">
      <c r="A15" s="1" t="s">
        <v>136</v>
      </c>
      <c r="B15" s="44" t="s">
        <v>329</v>
      </c>
      <c r="C15" s="38" t="s">
        <v>195</v>
      </c>
      <c r="D15" s="38" t="s">
        <v>135</v>
      </c>
      <c r="E15" s="27">
        <v>87178291200000</v>
      </c>
      <c r="F15" s="190">
        <v>143535252186900</v>
      </c>
      <c r="G15" s="27">
        <v>230713543386900</v>
      </c>
      <c r="H15" s="190">
        <v>317891834586900</v>
      </c>
      <c r="I15" s="190">
        <v>405070125786900</v>
      </c>
      <c r="J15" s="190">
        <v>492248416986900</v>
      </c>
      <c r="K15" s="190">
        <v>579426708186900</v>
      </c>
      <c r="L15" s="190">
        <v>666604999386900</v>
      </c>
      <c r="M15" s="190">
        <v>753783290586900</v>
      </c>
      <c r="N15" s="190">
        <v>840961581786900</v>
      </c>
    </row>
    <row r="16" spans="1:14" x14ac:dyDescent="0.3">
      <c r="A16" s="1" t="s">
        <v>137</v>
      </c>
      <c r="B16" s="44" t="s">
        <v>304</v>
      </c>
      <c r="C16" s="38" t="s">
        <v>195</v>
      </c>
      <c r="D16" s="38" t="s">
        <v>136</v>
      </c>
      <c r="E16" s="27">
        <v>1394852659200000</v>
      </c>
      <c r="F16" s="190">
        <v>2235814240986900</v>
      </c>
      <c r="G16" s="27">
        <v>3630666900186900</v>
      </c>
      <c r="H16" s="190">
        <v>5025519559386900</v>
      </c>
      <c r="I16" s="190">
        <v>6420372218586900</v>
      </c>
      <c r="J16" s="190">
        <v>7815224877786900</v>
      </c>
      <c r="K16" s="190">
        <v>9210077536986900</v>
      </c>
      <c r="L16" s="190">
        <v>1.06049301961869E+16</v>
      </c>
      <c r="M16" s="190">
        <v>1.19997828553869E+16</v>
      </c>
      <c r="N16" s="190">
        <v>1.33946355145869E+16</v>
      </c>
    </row>
    <row r="17" spans="1:14" x14ac:dyDescent="0.3">
      <c r="A17" s="1" t="s">
        <v>138</v>
      </c>
      <c r="B17" s="44" t="s">
        <v>8</v>
      </c>
      <c r="C17" s="38" t="s">
        <v>195</v>
      </c>
      <c r="D17" s="38" t="s">
        <v>137</v>
      </c>
      <c r="E17" s="27">
        <v>2.37124952064E+16</v>
      </c>
      <c r="F17" s="190">
        <v>3.7107130720986896E+16</v>
      </c>
      <c r="G17" s="27">
        <v>6.0819625927386896E+16</v>
      </c>
      <c r="H17" s="190">
        <v>8.4532121133786896E+16</v>
      </c>
      <c r="I17" s="190">
        <v>1.082446163401869E+17</v>
      </c>
      <c r="J17" s="190">
        <v>1.319571115465869E+17</v>
      </c>
      <c r="K17" s="190">
        <v>1.5566960675298688E+17</v>
      </c>
      <c r="L17" s="190">
        <v>1.7938210195938688E+17</v>
      </c>
      <c r="M17" s="190">
        <v>2.0309459716578688E+17</v>
      </c>
      <c r="N17" s="190">
        <v>2.2680709237218688E+17</v>
      </c>
    </row>
    <row r="18" spans="1:14" x14ac:dyDescent="0.3">
      <c r="A18" s="1" t="s">
        <v>139</v>
      </c>
      <c r="B18" s="44" t="s">
        <v>315</v>
      </c>
      <c r="C18" s="38" t="s">
        <v>195</v>
      </c>
      <c r="D18" s="38" t="s">
        <v>138</v>
      </c>
      <c r="E18" s="27">
        <v>4.268249137152E+17</v>
      </c>
      <c r="F18" s="190">
        <v>6.5363200608738688E+17</v>
      </c>
      <c r="G18" s="27">
        <v>1.0804569198025869E+18</v>
      </c>
      <c r="H18" s="190">
        <v>1.5072818335177869E+18</v>
      </c>
      <c r="I18" s="190">
        <v>1.9341067472329869E+18</v>
      </c>
      <c r="J18" s="190">
        <v>2.3609316609481871E+18</v>
      </c>
      <c r="K18" s="190">
        <v>2.7877565746633871E+18</v>
      </c>
      <c r="L18" s="190">
        <v>3.2145814883785871E+18</v>
      </c>
      <c r="M18" s="190">
        <v>3.6414064020937871E+18</v>
      </c>
      <c r="N18" s="190">
        <v>4.0682313158089871E+18</v>
      </c>
    </row>
    <row r="19" spans="1:14" x14ac:dyDescent="0.3">
      <c r="A19" s="1" t="s">
        <v>150</v>
      </c>
      <c r="B19" s="44" t="s">
        <v>316</v>
      </c>
      <c r="C19" s="38" t="s">
        <v>195</v>
      </c>
      <c r="D19" s="38" t="s">
        <v>139</v>
      </c>
      <c r="E19" s="27">
        <v>8.1096733605888E+18</v>
      </c>
      <c r="F19" s="190">
        <v>1.2177904676397787E+19</v>
      </c>
      <c r="G19" s="27">
        <v>2.0287578036986585E+19</v>
      </c>
      <c r="H19" s="190">
        <v>2.8397251397575385E+19</v>
      </c>
      <c r="I19" s="190">
        <v>3.6506924758164185E+19</v>
      </c>
      <c r="J19" s="190">
        <v>4.4616598118752985E+19</v>
      </c>
      <c r="K19" s="190">
        <v>5.2726271479341785E+19</v>
      </c>
      <c r="L19" s="190">
        <v>6.0835944839930585E+19</v>
      </c>
      <c r="M19" s="190">
        <v>6.8945618200519385E+19</v>
      </c>
      <c r="N19" s="190">
        <v>7.7055291561108177E+19</v>
      </c>
    </row>
    <row r="20" spans="1:14" x14ac:dyDescent="0.3">
      <c r="A20" s="1" t="s">
        <v>151</v>
      </c>
      <c r="B20" s="44" t="s">
        <v>10</v>
      </c>
      <c r="C20" s="38" t="s">
        <v>195</v>
      </c>
      <c r="D20" s="38" t="s">
        <v>150</v>
      </c>
      <c r="E20" s="27">
        <v>1.62193467211776E+20</v>
      </c>
      <c r="F20" s="190">
        <v>2.3924875877288418E+20</v>
      </c>
      <c r="G20" s="27">
        <v>4.0144222598466018E+20</v>
      </c>
      <c r="H20" s="190">
        <v>5.6363569319643618E+20</v>
      </c>
      <c r="I20" s="190">
        <v>7.2582916040821218E+20</v>
      </c>
      <c r="J20" s="190">
        <v>8.8802262761998818E+20</v>
      </c>
      <c r="K20" s="190">
        <v>1.0502160948317642E+21</v>
      </c>
      <c r="L20" s="190">
        <v>1.21240956204354E+21</v>
      </c>
      <c r="M20" s="190">
        <v>1.374603029255316E+21</v>
      </c>
      <c r="N20" s="190">
        <v>1.536796496467092E+21</v>
      </c>
    </row>
    <row r="21" spans="1:14" x14ac:dyDescent="0.3">
      <c r="A21" s="1" t="s">
        <v>152</v>
      </c>
      <c r="B21" s="44" t="s">
        <v>325</v>
      </c>
      <c r="C21" s="38" t="s">
        <v>195</v>
      </c>
      <c r="D21" s="38" t="s">
        <v>151</v>
      </c>
      <c r="E21" s="27">
        <v>3.406062811447296E+21</v>
      </c>
      <c r="F21" s="190">
        <v>4.942859307914388E+21</v>
      </c>
      <c r="G21" s="27">
        <v>8.348922119361684E+21</v>
      </c>
      <c r="H21" s="190">
        <v>1.175498493080898E+22</v>
      </c>
      <c r="I21" s="190">
        <v>1.5161047742256276E+22</v>
      </c>
      <c r="J21" s="190">
        <v>1.8567110553703572E+22</v>
      </c>
      <c r="K21" s="190">
        <v>2.1973173365150866E+22</v>
      </c>
      <c r="L21" s="190">
        <v>2.5379236176598164E+22</v>
      </c>
      <c r="M21" s="190">
        <v>2.8785298988045462E+22</v>
      </c>
      <c r="N21" s="190">
        <v>3.219136179949276E+22</v>
      </c>
    </row>
  </sheetData>
  <phoneticPr fontId="13" type="noConversion"/>
  <pageMargins left="0.69999998807907104" right="0.69999998807907104" top="0.75" bottom="0.75" header="0.30000001192092896" footer="0.30000001192092896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rgb="FFF8CBAC"/>
  </sheetPr>
  <dimension ref="B1:AF28"/>
  <sheetViews>
    <sheetView zoomScaleNormal="100" zoomScaleSheetLayoutView="75" workbookViewId="0">
      <selection activeCell="G27" sqref="G27:L27"/>
    </sheetView>
  </sheetViews>
  <sheetFormatPr defaultColWidth="4.25" defaultRowHeight="16.5" x14ac:dyDescent="0.3"/>
  <cols>
    <col min="1" max="1" width="4.25" style="2"/>
    <col min="2" max="2" width="7.625" style="2" customWidth="1"/>
    <col min="3" max="12" width="8.5" style="2" bestFit="1" customWidth="1"/>
    <col min="13" max="16384" width="4.25" style="2"/>
  </cols>
  <sheetData>
    <row r="1" spans="2:25" ht="17.25" thickBot="1" x14ac:dyDescent="0.35"/>
    <row r="2" spans="2:25" ht="16.5" customHeight="1" x14ac:dyDescent="0.3">
      <c r="B2" s="165" t="s">
        <v>459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6"/>
    </row>
    <row r="3" spans="2:25" x14ac:dyDescent="0.3">
      <c r="B3" s="193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7"/>
    </row>
    <row r="4" spans="2:25" x14ac:dyDescent="0.3">
      <c r="B4" s="193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7"/>
    </row>
    <row r="5" spans="2:25" x14ac:dyDescent="0.3">
      <c r="B5" s="193"/>
      <c r="C5" s="194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4"/>
      <c r="Q5" s="194"/>
      <c r="R5" s="194"/>
      <c r="S5" s="194"/>
      <c r="T5" s="194"/>
      <c r="U5" s="194"/>
      <c r="V5" s="194"/>
      <c r="W5" s="194"/>
      <c r="X5" s="194"/>
      <c r="Y5" s="197"/>
    </row>
    <row r="6" spans="2:25" x14ac:dyDescent="0.3">
      <c r="B6" s="193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7"/>
    </row>
    <row r="7" spans="2:25" x14ac:dyDescent="0.3">
      <c r="B7" s="193"/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4"/>
      <c r="U7" s="194"/>
      <c r="V7" s="194"/>
      <c r="W7" s="194"/>
      <c r="X7" s="194"/>
      <c r="Y7" s="197"/>
    </row>
    <row r="8" spans="2:25" x14ac:dyDescent="0.3">
      <c r="B8" s="193"/>
      <c r="C8" s="194"/>
      <c r="D8" s="194"/>
      <c r="E8" s="194"/>
      <c r="F8" s="194"/>
      <c r="G8" s="194"/>
      <c r="H8" s="194"/>
      <c r="I8" s="194"/>
      <c r="J8" s="194"/>
      <c r="K8" s="194"/>
      <c r="L8" s="194"/>
      <c r="M8" s="194"/>
      <c r="N8" s="194"/>
      <c r="O8" s="194"/>
      <c r="P8" s="194"/>
      <c r="Q8" s="194"/>
      <c r="R8" s="194"/>
      <c r="S8" s="194"/>
      <c r="T8" s="194"/>
      <c r="U8" s="194"/>
      <c r="V8" s="194"/>
      <c r="W8" s="194"/>
      <c r="X8" s="194"/>
      <c r="Y8" s="197"/>
    </row>
    <row r="9" spans="2:25" ht="17.25" thickBot="1" x14ac:dyDescent="0.35">
      <c r="B9" s="198"/>
      <c r="C9" s="199"/>
      <c r="D9" s="199"/>
      <c r="E9" s="199"/>
      <c r="F9" s="199"/>
      <c r="G9" s="199"/>
      <c r="H9" s="199"/>
      <c r="I9" s="199"/>
      <c r="J9" s="199"/>
      <c r="K9" s="199"/>
      <c r="L9" s="199"/>
      <c r="M9" s="199"/>
      <c r="N9" s="199"/>
      <c r="O9" s="199"/>
      <c r="P9" s="199"/>
      <c r="Q9" s="199"/>
      <c r="R9" s="199"/>
      <c r="S9" s="199"/>
      <c r="T9" s="199"/>
      <c r="U9" s="199"/>
      <c r="V9" s="199"/>
      <c r="W9" s="199"/>
      <c r="X9" s="199"/>
      <c r="Y9" s="200"/>
    </row>
    <row r="12" spans="2:25" x14ac:dyDescent="0.3">
      <c r="B12" s="6" t="s">
        <v>229</v>
      </c>
    </row>
    <row r="14" spans="2:25" x14ac:dyDescent="0.3">
      <c r="B14" s="174" t="s">
        <v>227</v>
      </c>
      <c r="C14" s="174"/>
      <c r="D14" s="174"/>
      <c r="E14" s="174"/>
      <c r="F14" s="174"/>
      <c r="G14" s="174"/>
      <c r="H14" s="174"/>
      <c r="I14" s="174"/>
      <c r="J14" s="174"/>
      <c r="K14" s="174"/>
      <c r="L14" s="174"/>
    </row>
    <row r="15" spans="2:25" x14ac:dyDescent="0.3">
      <c r="B15" s="75" t="s">
        <v>175</v>
      </c>
      <c r="C15" s="41">
        <v>0</v>
      </c>
      <c r="D15" s="41">
        <v>1</v>
      </c>
      <c r="E15" s="41">
        <v>2</v>
      </c>
      <c r="F15" s="41">
        <v>3</v>
      </c>
      <c r="G15" s="41">
        <v>4</v>
      </c>
      <c r="H15" s="41">
        <v>5</v>
      </c>
      <c r="I15" s="41">
        <v>6</v>
      </c>
      <c r="J15" s="41">
        <v>7</v>
      </c>
      <c r="K15" s="41">
        <v>8</v>
      </c>
      <c r="L15" s="41">
        <v>9</v>
      </c>
    </row>
    <row r="16" spans="2:25" x14ac:dyDescent="0.3">
      <c r="B16" s="40">
        <v>0</v>
      </c>
      <c r="C16" s="32">
        <v>0</v>
      </c>
      <c r="D16" s="32">
        <v>15</v>
      </c>
      <c r="E16" s="32">
        <f>D16+18</f>
        <v>33</v>
      </c>
      <c r="F16" s="106">
        <f t="shared" ref="F16:L16" si="0">E16+18</f>
        <v>51</v>
      </c>
      <c r="G16" s="106">
        <f t="shared" si="0"/>
        <v>69</v>
      </c>
      <c r="H16" s="106">
        <f t="shared" si="0"/>
        <v>87</v>
      </c>
      <c r="I16" s="106">
        <f t="shared" si="0"/>
        <v>105</v>
      </c>
      <c r="J16" s="106">
        <f t="shared" si="0"/>
        <v>123</v>
      </c>
      <c r="K16" s="106">
        <f t="shared" si="0"/>
        <v>141</v>
      </c>
      <c r="L16" s="106">
        <f t="shared" si="0"/>
        <v>159</v>
      </c>
      <c r="M16" s="31"/>
    </row>
    <row r="17" spans="2:32" x14ac:dyDescent="0.3">
      <c r="B17" s="40">
        <v>1</v>
      </c>
      <c r="C17" s="32">
        <f>L16+18</f>
        <v>177</v>
      </c>
      <c r="D17" s="106">
        <f>C17+18</f>
        <v>195</v>
      </c>
      <c r="E17" s="106">
        <f t="shared" ref="E17:L17" si="1">D17+18</f>
        <v>213</v>
      </c>
      <c r="F17" s="106">
        <f t="shared" si="1"/>
        <v>231</v>
      </c>
      <c r="G17" s="106">
        <f t="shared" si="1"/>
        <v>249</v>
      </c>
      <c r="H17" s="106">
        <f t="shared" si="1"/>
        <v>267</v>
      </c>
      <c r="I17" s="106">
        <f t="shared" si="1"/>
        <v>285</v>
      </c>
      <c r="J17" s="106">
        <f t="shared" si="1"/>
        <v>303</v>
      </c>
      <c r="K17" s="106">
        <f t="shared" si="1"/>
        <v>321</v>
      </c>
      <c r="L17" s="106">
        <f t="shared" si="1"/>
        <v>339</v>
      </c>
      <c r="M17" s="31"/>
    </row>
    <row r="18" spans="2:32" x14ac:dyDescent="0.3">
      <c r="B18" s="40">
        <v>2</v>
      </c>
      <c r="C18" s="106">
        <f t="shared" ref="C18:C25" si="2">L17+18</f>
        <v>357</v>
      </c>
      <c r="D18" s="106">
        <f t="shared" ref="D18:L18" si="3">C18+18</f>
        <v>375</v>
      </c>
      <c r="E18" s="106">
        <f t="shared" si="3"/>
        <v>393</v>
      </c>
      <c r="F18" s="106">
        <f t="shared" si="3"/>
        <v>411</v>
      </c>
      <c r="G18" s="106">
        <f t="shared" si="3"/>
        <v>429</v>
      </c>
      <c r="H18" s="106">
        <f t="shared" si="3"/>
        <v>447</v>
      </c>
      <c r="I18" s="106">
        <f t="shared" si="3"/>
        <v>465</v>
      </c>
      <c r="J18" s="106">
        <f t="shared" si="3"/>
        <v>483</v>
      </c>
      <c r="K18" s="106">
        <f t="shared" si="3"/>
        <v>501</v>
      </c>
      <c r="L18" s="106">
        <f t="shared" si="3"/>
        <v>519</v>
      </c>
      <c r="M18" s="31"/>
    </row>
    <row r="19" spans="2:32" x14ac:dyDescent="0.3">
      <c r="B19" s="40">
        <v>3</v>
      </c>
      <c r="C19" s="106">
        <f t="shared" si="2"/>
        <v>537</v>
      </c>
      <c r="D19" s="106">
        <f t="shared" ref="D19:L19" si="4">C19+18</f>
        <v>555</v>
      </c>
      <c r="E19" s="106">
        <f t="shared" si="4"/>
        <v>573</v>
      </c>
      <c r="F19" s="106">
        <f t="shared" si="4"/>
        <v>591</v>
      </c>
      <c r="G19" s="106">
        <f t="shared" si="4"/>
        <v>609</v>
      </c>
      <c r="H19" s="106">
        <f t="shared" si="4"/>
        <v>627</v>
      </c>
      <c r="I19" s="106">
        <f t="shared" si="4"/>
        <v>645</v>
      </c>
      <c r="J19" s="106">
        <f t="shared" si="4"/>
        <v>663</v>
      </c>
      <c r="K19" s="106">
        <f t="shared" si="4"/>
        <v>681</v>
      </c>
      <c r="L19" s="106">
        <f t="shared" si="4"/>
        <v>699</v>
      </c>
      <c r="M19" s="31"/>
    </row>
    <row r="20" spans="2:32" x14ac:dyDescent="0.3">
      <c r="B20" s="40">
        <v>4</v>
      </c>
      <c r="C20" s="106">
        <f t="shared" si="2"/>
        <v>717</v>
      </c>
      <c r="D20" s="106">
        <f t="shared" ref="D20:L20" si="5">C20+18</f>
        <v>735</v>
      </c>
      <c r="E20" s="106">
        <f t="shared" si="5"/>
        <v>753</v>
      </c>
      <c r="F20" s="106">
        <f t="shared" si="5"/>
        <v>771</v>
      </c>
      <c r="G20" s="106">
        <f t="shared" si="5"/>
        <v>789</v>
      </c>
      <c r="H20" s="106">
        <f t="shared" si="5"/>
        <v>807</v>
      </c>
      <c r="I20" s="106">
        <f t="shared" si="5"/>
        <v>825</v>
      </c>
      <c r="J20" s="106">
        <f t="shared" si="5"/>
        <v>843</v>
      </c>
      <c r="K20" s="106">
        <f t="shared" si="5"/>
        <v>861</v>
      </c>
      <c r="L20" s="106">
        <f t="shared" si="5"/>
        <v>879</v>
      </c>
      <c r="M20" s="31"/>
    </row>
    <row r="21" spans="2:32" x14ac:dyDescent="0.3">
      <c r="B21" s="40">
        <v>5</v>
      </c>
      <c r="C21" s="106">
        <f t="shared" si="2"/>
        <v>897</v>
      </c>
      <c r="D21" s="106">
        <f t="shared" ref="D21:L21" si="6">C21+18</f>
        <v>915</v>
      </c>
      <c r="E21" s="106">
        <f t="shared" si="6"/>
        <v>933</v>
      </c>
      <c r="F21" s="106">
        <f t="shared" si="6"/>
        <v>951</v>
      </c>
      <c r="G21" s="106">
        <f t="shared" si="6"/>
        <v>969</v>
      </c>
      <c r="H21" s="106">
        <f t="shared" si="6"/>
        <v>987</v>
      </c>
      <c r="I21" s="106">
        <f t="shared" si="6"/>
        <v>1005</v>
      </c>
      <c r="J21" s="106">
        <f t="shared" si="6"/>
        <v>1023</v>
      </c>
      <c r="K21" s="106">
        <f t="shared" si="6"/>
        <v>1041</v>
      </c>
      <c r="L21" s="106">
        <f t="shared" si="6"/>
        <v>1059</v>
      </c>
      <c r="M21" s="31"/>
    </row>
    <row r="22" spans="2:32" x14ac:dyDescent="0.3">
      <c r="B22" s="40">
        <v>6</v>
      </c>
      <c r="C22" s="106">
        <f t="shared" si="2"/>
        <v>1077</v>
      </c>
      <c r="D22" s="106">
        <f t="shared" ref="D22:L22" si="7">C22+18</f>
        <v>1095</v>
      </c>
      <c r="E22" s="106">
        <f t="shared" si="7"/>
        <v>1113</v>
      </c>
      <c r="F22" s="106">
        <f t="shared" si="7"/>
        <v>1131</v>
      </c>
      <c r="G22" s="106">
        <f t="shared" si="7"/>
        <v>1149</v>
      </c>
      <c r="H22" s="106">
        <f t="shared" si="7"/>
        <v>1167</v>
      </c>
      <c r="I22" s="106">
        <f t="shared" si="7"/>
        <v>1185</v>
      </c>
      <c r="J22" s="106">
        <f t="shared" si="7"/>
        <v>1203</v>
      </c>
      <c r="K22" s="106">
        <f t="shared" si="7"/>
        <v>1221</v>
      </c>
      <c r="L22" s="106">
        <f t="shared" si="7"/>
        <v>1239</v>
      </c>
      <c r="M22" s="31"/>
    </row>
    <row r="23" spans="2:32" x14ac:dyDescent="0.3">
      <c r="B23" s="40">
        <v>7</v>
      </c>
      <c r="C23" s="106">
        <f t="shared" si="2"/>
        <v>1257</v>
      </c>
      <c r="D23" s="106">
        <f t="shared" ref="D23:L23" si="8">C23+18</f>
        <v>1275</v>
      </c>
      <c r="E23" s="106">
        <f t="shared" si="8"/>
        <v>1293</v>
      </c>
      <c r="F23" s="106">
        <f t="shared" si="8"/>
        <v>1311</v>
      </c>
      <c r="G23" s="106">
        <f t="shared" si="8"/>
        <v>1329</v>
      </c>
      <c r="H23" s="106">
        <f t="shared" si="8"/>
        <v>1347</v>
      </c>
      <c r="I23" s="106">
        <f t="shared" si="8"/>
        <v>1365</v>
      </c>
      <c r="J23" s="106">
        <f t="shared" si="8"/>
        <v>1383</v>
      </c>
      <c r="K23" s="106">
        <f t="shared" si="8"/>
        <v>1401</v>
      </c>
      <c r="L23" s="106">
        <f t="shared" si="8"/>
        <v>1419</v>
      </c>
      <c r="M23" s="31"/>
    </row>
    <row r="24" spans="2:32" x14ac:dyDescent="0.3">
      <c r="B24" s="40">
        <v>8</v>
      </c>
      <c r="C24" s="106">
        <f t="shared" si="2"/>
        <v>1437</v>
      </c>
      <c r="D24" s="106">
        <f t="shared" ref="D24:L24" si="9">C24+18</f>
        <v>1455</v>
      </c>
      <c r="E24" s="106">
        <f t="shared" si="9"/>
        <v>1473</v>
      </c>
      <c r="F24" s="106">
        <f t="shared" si="9"/>
        <v>1491</v>
      </c>
      <c r="G24" s="106">
        <f t="shared" si="9"/>
        <v>1509</v>
      </c>
      <c r="H24" s="106">
        <f t="shared" si="9"/>
        <v>1527</v>
      </c>
      <c r="I24" s="106">
        <f t="shared" si="9"/>
        <v>1545</v>
      </c>
      <c r="J24" s="106">
        <f t="shared" si="9"/>
        <v>1563</v>
      </c>
      <c r="K24" s="106">
        <f t="shared" si="9"/>
        <v>1581</v>
      </c>
      <c r="L24" s="106">
        <f t="shared" si="9"/>
        <v>1599</v>
      </c>
      <c r="M24" s="31"/>
    </row>
    <row r="25" spans="2:32" x14ac:dyDescent="0.3">
      <c r="B25" s="40">
        <v>9</v>
      </c>
      <c r="C25" s="106">
        <f t="shared" si="2"/>
        <v>1617</v>
      </c>
      <c r="D25" s="106">
        <f t="shared" ref="D25:L25" si="10">C25+18</f>
        <v>1635</v>
      </c>
      <c r="E25" s="106">
        <f t="shared" si="10"/>
        <v>1653</v>
      </c>
      <c r="F25" s="106">
        <f t="shared" si="10"/>
        <v>1671</v>
      </c>
      <c r="G25" s="106">
        <f t="shared" si="10"/>
        <v>1689</v>
      </c>
      <c r="H25" s="106">
        <f t="shared" si="10"/>
        <v>1707</v>
      </c>
      <c r="I25" s="106">
        <f t="shared" si="10"/>
        <v>1725</v>
      </c>
      <c r="J25" s="106">
        <f t="shared" si="10"/>
        <v>1743</v>
      </c>
      <c r="K25" s="106">
        <f t="shared" si="10"/>
        <v>1761</v>
      </c>
      <c r="L25" s="106">
        <f t="shared" si="10"/>
        <v>1779</v>
      </c>
      <c r="M25" s="31"/>
    </row>
    <row r="26" spans="2:32" x14ac:dyDescent="0.3">
      <c r="B26" s="40">
        <v>10</v>
      </c>
      <c r="C26" s="106">
        <f>L25+18</f>
        <v>1797</v>
      </c>
      <c r="D26" s="32" t="s">
        <v>293</v>
      </c>
      <c r="E26" s="32" t="s">
        <v>293</v>
      </c>
      <c r="F26" s="32" t="s">
        <v>293</v>
      </c>
      <c r="G26" s="32" t="s">
        <v>293</v>
      </c>
      <c r="H26" s="32" t="s">
        <v>293</v>
      </c>
      <c r="I26" s="32" t="s">
        <v>293</v>
      </c>
      <c r="J26" s="32" t="s">
        <v>293</v>
      </c>
      <c r="K26" s="32" t="s">
        <v>293</v>
      </c>
      <c r="L26" s="32" t="s">
        <v>293</v>
      </c>
      <c r="M26" s="31"/>
    </row>
    <row r="27" spans="2:32" x14ac:dyDescent="0.3">
      <c r="B27" s="76" t="s">
        <v>228</v>
      </c>
      <c r="C27" s="175" t="s">
        <v>163</v>
      </c>
      <c r="D27" s="176"/>
      <c r="E27" s="176"/>
      <c r="F27" s="176"/>
      <c r="G27" s="177">
        <f>SUM(C16:L26)</f>
        <v>90600</v>
      </c>
      <c r="H27" s="177"/>
      <c r="I27" s="177"/>
      <c r="J27" s="177"/>
      <c r="K27" s="177"/>
      <c r="L27" s="177"/>
    </row>
    <row r="28" spans="2:32" x14ac:dyDescent="0.3">
      <c r="AF28" s="2" t="s">
        <v>273</v>
      </c>
    </row>
  </sheetData>
  <mergeCells count="4">
    <mergeCell ref="B14:L14"/>
    <mergeCell ref="C27:F27"/>
    <mergeCell ref="G27:L27"/>
    <mergeCell ref="B2:Y9"/>
  </mergeCells>
  <phoneticPr fontId="13" type="noConversion"/>
  <pageMargins left="0.69999998807907104" right="0.69999998807907104" top="0.75" bottom="0.75" header="0.30000001192092896" footer="0.30000001192092896"/>
  <pageSetup paperSize="9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전체 시스템</vt:lpstr>
      <vt:lpstr>훈련 시스템</vt:lpstr>
      <vt:lpstr>훈련 가격 DB</vt:lpstr>
      <vt:lpstr>얻는 식량 DB</vt:lpstr>
      <vt:lpstr>몬스터 시스템</vt:lpstr>
      <vt:lpstr>무기 시스템</vt:lpstr>
      <vt:lpstr>무기 공격력 DB</vt:lpstr>
      <vt:lpstr>무기 가격 DB</vt:lpstr>
      <vt:lpstr>보물 시스템</vt:lpstr>
      <vt:lpstr>보물 효과DB</vt:lpstr>
      <vt:lpstr>보물 가격 DB</vt:lpstr>
      <vt:lpstr>스폐셜 보물DB</vt:lpstr>
      <vt:lpstr>상점 시스템</vt:lpstr>
      <vt:lpstr>무기 스킨 DB</vt:lpstr>
      <vt:lpstr>복장 스킨 DB</vt:lpstr>
      <vt:lpstr>수색 시스템</vt:lpstr>
      <vt:lpstr>수색 보스</vt:lpstr>
      <vt:lpstr>수색 보물 DB</vt:lpstr>
      <vt:lpstr>보스 도감 시스템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고지완</dc:creator>
  <cp:lastModifiedBy>고지완</cp:lastModifiedBy>
  <cp:revision>3</cp:revision>
  <dcterms:created xsi:type="dcterms:W3CDTF">2020-09-05T06:01:34Z</dcterms:created>
  <dcterms:modified xsi:type="dcterms:W3CDTF">2020-11-23T22:07:56Z</dcterms:modified>
  <cp:version>0906.0200.01</cp:version>
</cp:coreProperties>
</file>