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amProject1\게임 기획파일\"/>
    </mc:Choice>
  </mc:AlternateContent>
  <bookViews>
    <workbookView xWindow="480" yWindow="1155" windowWidth="17055" windowHeight="12975" tabRatio="599" activeTab="3"/>
  </bookViews>
  <sheets>
    <sheet name="시스템 기획" sheetId="2" r:id="rId1"/>
    <sheet name="훈련DB" sheetId="4" r:id="rId2"/>
    <sheet name="몬스터DB" sheetId="5" r:id="rId3"/>
    <sheet name="무기 DB" sheetId="6" r:id="rId4"/>
    <sheet name="Sheet1" sheetId="12" r:id="rId5"/>
    <sheet name="보물" sheetId="7" r:id="rId6"/>
    <sheet name="보물 DB" sheetId="10" r:id="rId7"/>
    <sheet name="수색 DB" sheetId="11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2" l="1"/>
  <c r="K9" i="12"/>
  <c r="J9" i="12"/>
  <c r="I9" i="12"/>
  <c r="H9" i="12"/>
  <c r="G9" i="12"/>
  <c r="F9" i="12"/>
  <c r="E9" i="12"/>
  <c r="D9" i="12"/>
  <c r="L8" i="12"/>
  <c r="K8" i="12"/>
  <c r="J8" i="12"/>
  <c r="I8" i="12"/>
  <c r="H8" i="12"/>
  <c r="G8" i="12"/>
  <c r="F8" i="12"/>
  <c r="E8" i="12"/>
  <c r="D8" i="12"/>
  <c r="L7" i="12"/>
  <c r="K7" i="12"/>
  <c r="J7" i="12"/>
  <c r="I7" i="12"/>
  <c r="H7" i="12"/>
  <c r="G7" i="12"/>
  <c r="F7" i="12"/>
  <c r="E7" i="12"/>
  <c r="D7" i="12"/>
  <c r="L6" i="12"/>
  <c r="K6" i="12"/>
  <c r="J6" i="12"/>
  <c r="I6" i="12"/>
  <c r="H6" i="12"/>
  <c r="G6" i="12"/>
  <c r="F6" i="12"/>
  <c r="E6" i="12"/>
  <c r="D6" i="12"/>
  <c r="L5" i="12"/>
  <c r="K5" i="12"/>
  <c r="J5" i="12"/>
  <c r="I5" i="12"/>
  <c r="H5" i="12"/>
  <c r="G5" i="12"/>
  <c r="F5" i="12"/>
  <c r="E5" i="12"/>
  <c r="D5" i="12"/>
  <c r="L4" i="12"/>
  <c r="K4" i="12"/>
  <c r="J4" i="12"/>
  <c r="I4" i="12"/>
  <c r="H4" i="12"/>
  <c r="G4" i="12"/>
  <c r="F4" i="12"/>
  <c r="E4" i="12"/>
  <c r="D4" i="12"/>
  <c r="L3" i="12"/>
  <c r="K3" i="12"/>
  <c r="J3" i="12"/>
  <c r="I3" i="12"/>
  <c r="H3" i="12"/>
  <c r="G3" i="12"/>
  <c r="F3" i="12"/>
  <c r="E3" i="12"/>
  <c r="D3" i="12"/>
  <c r="L2" i="12"/>
  <c r="K2" i="12"/>
  <c r="J2" i="12"/>
  <c r="I2" i="12"/>
  <c r="H2" i="12"/>
  <c r="G2" i="12"/>
  <c r="F2" i="12"/>
  <c r="E2" i="12"/>
  <c r="D2" i="12"/>
  <c r="E6" i="5" l="1"/>
  <c r="H6" i="5"/>
  <c r="F6" i="5"/>
  <c r="G6" i="5"/>
  <c r="I6" i="5"/>
  <c r="I7" i="5"/>
  <c r="E6" i="4" l="1"/>
  <c r="E7" i="4"/>
  <c r="E108" i="4"/>
  <c r="D108" i="4"/>
  <c r="C108" i="4"/>
  <c r="C6" i="4" l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104" i="5"/>
  <c r="I104" i="5" s="1"/>
  <c r="H88" i="5"/>
  <c r="I88" i="5" s="1"/>
  <c r="H32" i="5"/>
  <c r="I32" i="5" s="1"/>
  <c r="H100" i="5"/>
  <c r="I100" i="5" s="1"/>
  <c r="H15" i="5"/>
  <c r="I15" i="5" s="1"/>
  <c r="H41" i="5"/>
  <c r="I41" i="5" s="1"/>
  <c r="H21" i="5"/>
  <c r="I21" i="5" s="1"/>
  <c r="H90" i="5"/>
  <c r="I90" i="5" s="1"/>
  <c r="H30" i="5"/>
  <c r="I30" i="5" s="1"/>
  <c r="H8" i="5"/>
  <c r="I8" i="5" s="1"/>
  <c r="H101" i="5"/>
  <c r="I101" i="5" s="1"/>
  <c r="H73" i="5"/>
  <c r="I73" i="5" s="1"/>
  <c r="H53" i="5"/>
  <c r="I5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D106" i="4"/>
</calcChain>
</file>

<file path=xl/sharedStrings.xml><?xml version="1.0" encoding="utf-8"?>
<sst xmlns="http://schemas.openxmlformats.org/spreadsheetml/2006/main" count="716" uniqueCount="178">
  <si>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</si>
  <si>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</si>
  <si>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</si>
  <si>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</si>
  <si>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</si>
  <si>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</si>
  <si>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</si>
  <si>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</si>
  <si>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</si>
  <si>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</si>
  <si>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</si>
  <si>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</si>
  <si>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</si>
  <si>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</si>
  <si>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</si>
  <si>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</si>
  <si>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</si>
  <si>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</si>
  <si>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</si>
  <si>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</si>
  <si>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</si>
  <si>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</si>
  <si>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</si>
  <si>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</si>
  <si>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</si>
  <si>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</si>
  <si>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</si>
  <si>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</si>
  <si>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</si>
  <si>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</si>
  <si>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</si>
  <si>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</si>
  <si>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</si>
  <si>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</si>
  <si>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</si>
  <si>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</si>
  <si>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</si>
  <si>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</si>
  <si>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</si>
  <si>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</si>
  <si>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</si>
  <si>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</si>
  <si>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</si>
  <si>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</si>
  <si>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</si>
  <si>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</si>
  <si>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</si>
  <si>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</si>
  <si>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</si>
  <si>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</si>
  <si>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</si>
  <si>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</si>
  <si>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</si>
  <si>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</si>
  <si>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</si>
  <si>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</si>
  <si>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</si>
  <si>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</si>
  <si>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</si>
  <si>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</si>
  <si>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</si>
  <si>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</si>
  <si>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</si>
  <si>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</si>
  <si>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</si>
  <si>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</si>
  <si>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</si>
  <si>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</si>
  <si>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</si>
  <si>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</si>
  <si>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</si>
  <si>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</si>
  <si>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</si>
  <si>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</si>
  <si>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</si>
  <si>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</si>
  <si>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</si>
  <si>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</si>
  <si>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</si>
  <si>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</si>
  <si>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</si>
  <si>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</si>
  <si>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</si>
  <si>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</si>
  <si>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</si>
  <si>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</si>
  <si>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</si>
  <si>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</si>
  <si>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</si>
  <si>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</si>
  <si>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</si>
  <si>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</si>
  <si>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</si>
  <si>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</si>
  <si>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</si>
  <si>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</si>
  <si>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</si>
  <si>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</si>
  <si>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</si>
  <si>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</si>
  <si>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</si>
  <si>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</si>
  <si>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</si>
  <si>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</si>
  <si>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</si>
  <si>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</si>
  <si>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</si>
  <si>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</si>
  <si>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</si>
  <si>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</si>
  <si>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</si>
  <si>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</si>
  <si>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</si>
  <si>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</si>
  <si>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</si>
  <si>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</si>
  <si>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</si>
  <si>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</si>
  <si>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</si>
  <si>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</si>
  <si>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</si>
  <si>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</si>
  <si>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</si>
  <si>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</si>
  <si>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</si>
  <si>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</si>
  <si>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</si>
  <si>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</si>
  <si>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</si>
  <si>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</si>
  <si>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</si>
  <si>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</si>
  <si>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</si>
  <si>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</si>
  <si>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</si>
  <si>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</si>
  <si>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</si>
  <si>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</si>
  <si>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</si>
  <si>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</si>
  <si>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</si>
  <si>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</si>
  <si>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</si>
  <si>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</si>
  <si>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</si>
  <si>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</si>
  <si>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</si>
  <si>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</si>
  <si>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</si>
  <si>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</si>
  <si>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</si>
  <si>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</si>
  <si>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</si>
  <si>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</si>
  <si>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</si>
  <si>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</si>
  <si>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</si>
  <si>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</si>
  <si>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</si>
  <si>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</si>
  <si>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</si>
  <si>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</si>
  <si>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</si>
  <si>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</si>
  <si>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</si>
  <si>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</si>
  <si>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</si>
  <si>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</si>
  <si>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</si>
  <si>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</si>
  <si>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</si>
  <si>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</si>
  <si>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</si>
  <si>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</si>
  <si>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POWER((3+0.2*(weapon_atk-25)),2)</t>
    <phoneticPr fontId="1" type="noConversion"/>
  </si>
  <si>
    <t>leveled_atk</t>
    <phoneticPr fontId="1" type="noConversion"/>
  </si>
  <si>
    <t>weapon_wooden-sword</t>
    <phoneticPr fontId="1" type="noConversion"/>
  </si>
  <si>
    <t>isUsing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</si>
</sst>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1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95" t="s">
        <v>68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7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100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3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30" t="s">
        <v>67</v>
      </c>
      <c r="C7" s="131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32"/>
      <c r="C8" s="13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18" t="s">
        <v>69</v>
      </c>
      <c r="M10" s="119"/>
      <c r="N10" s="112" t="s">
        <v>24</v>
      </c>
      <c r="O10" s="113"/>
      <c r="P10" s="71" t="s">
        <v>127</v>
      </c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20"/>
      <c r="M11" s="121"/>
      <c r="N11" s="114"/>
      <c r="O11" s="115"/>
      <c r="P11" s="74"/>
      <c r="Q11" s="75"/>
      <c r="R11" s="75"/>
      <c r="S11" s="75"/>
      <c r="T11" s="75"/>
      <c r="U11" s="75"/>
      <c r="V11" s="75"/>
      <c r="W11" s="75"/>
      <c r="X11" s="75"/>
      <c r="Y11" s="75"/>
      <c r="Z11" s="76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20"/>
      <c r="M12" s="121"/>
      <c r="N12" s="114"/>
      <c r="O12" s="115"/>
      <c r="P12" s="74"/>
      <c r="Q12" s="75"/>
      <c r="R12" s="75"/>
      <c r="S12" s="75"/>
      <c r="T12" s="75"/>
      <c r="U12" s="75"/>
      <c r="V12" s="75"/>
      <c r="W12" s="75"/>
      <c r="X12" s="75"/>
      <c r="Y12" s="75"/>
      <c r="Z12" s="76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30" t="s">
        <v>69</v>
      </c>
      <c r="E13" s="131"/>
      <c r="F13" s="30"/>
      <c r="G13" s="31"/>
      <c r="H13" s="108" t="s">
        <v>71</v>
      </c>
      <c r="I13" s="109"/>
      <c r="J13" s="8"/>
      <c r="K13" s="8"/>
      <c r="L13" s="120"/>
      <c r="M13" s="121"/>
      <c r="N13" s="116"/>
      <c r="O13" s="117"/>
      <c r="P13" s="77"/>
      <c r="Q13" s="78"/>
      <c r="R13" s="78"/>
      <c r="S13" s="78"/>
      <c r="T13" s="78"/>
      <c r="U13" s="78"/>
      <c r="V13" s="78"/>
      <c r="W13" s="78"/>
      <c r="X13" s="78"/>
      <c r="Y13" s="78"/>
      <c r="Z13" s="79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32"/>
      <c r="E14" s="133"/>
      <c r="F14" s="33"/>
      <c r="G14" s="8"/>
      <c r="H14" s="110"/>
      <c r="I14" s="111"/>
      <c r="J14" s="8"/>
      <c r="K14" s="8"/>
      <c r="L14" s="120"/>
      <c r="M14" s="121"/>
      <c r="N14" s="112" t="s">
        <v>70</v>
      </c>
      <c r="O14" s="113"/>
      <c r="P14" s="71" t="s">
        <v>125</v>
      </c>
      <c r="Q14" s="72"/>
      <c r="R14" s="72"/>
      <c r="S14" s="72"/>
      <c r="T14" s="72"/>
      <c r="U14" s="72"/>
      <c r="V14" s="72"/>
      <c r="W14" s="72"/>
      <c r="X14" s="72"/>
      <c r="Y14" s="72"/>
      <c r="Z14" s="73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20"/>
      <c r="M15" s="121"/>
      <c r="N15" s="114"/>
      <c r="O15" s="115"/>
      <c r="P15" s="74"/>
      <c r="Q15" s="75"/>
      <c r="R15" s="75"/>
      <c r="S15" s="75"/>
      <c r="T15" s="75"/>
      <c r="U15" s="75"/>
      <c r="V15" s="75"/>
      <c r="W15" s="75"/>
      <c r="X15" s="75"/>
      <c r="Y15" s="75"/>
      <c r="Z15" s="76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20"/>
      <c r="M16" s="121"/>
      <c r="N16" s="114"/>
      <c r="O16" s="115"/>
      <c r="P16" s="74"/>
      <c r="Q16" s="75"/>
      <c r="R16" s="75"/>
      <c r="S16" s="75"/>
      <c r="T16" s="75"/>
      <c r="U16" s="75"/>
      <c r="V16" s="75"/>
      <c r="W16" s="75"/>
      <c r="X16" s="75"/>
      <c r="Y16" s="75"/>
      <c r="Z16" s="76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108" t="s">
        <v>70</v>
      </c>
      <c r="I17" s="109"/>
      <c r="J17" s="8"/>
      <c r="K17" s="8"/>
      <c r="L17" s="122"/>
      <c r="M17" s="123"/>
      <c r="N17" s="116"/>
      <c r="O17" s="117"/>
      <c r="P17" s="77"/>
      <c r="Q17" s="78"/>
      <c r="R17" s="78"/>
      <c r="S17" s="78"/>
      <c r="T17" s="78"/>
      <c r="U17" s="78"/>
      <c r="V17" s="78"/>
      <c r="W17" s="78"/>
      <c r="X17" s="78"/>
      <c r="Y17" s="78"/>
      <c r="Z17" s="79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110"/>
      <c r="I18" s="111"/>
      <c r="J18" s="8"/>
      <c r="K18" s="8"/>
      <c r="L18" s="124" t="s">
        <v>72</v>
      </c>
      <c r="M18" s="125"/>
      <c r="N18" s="93" t="s">
        <v>73</v>
      </c>
      <c r="O18" s="88"/>
      <c r="P18" s="71" t="s">
        <v>124</v>
      </c>
      <c r="Q18" s="80"/>
      <c r="R18" s="80"/>
      <c r="S18" s="80"/>
      <c r="T18" s="80"/>
      <c r="U18" s="80"/>
      <c r="V18" s="80"/>
      <c r="W18" s="80"/>
      <c r="X18" s="80"/>
      <c r="Y18" s="80"/>
      <c r="Z18" s="81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26"/>
      <c r="M19" s="127"/>
      <c r="N19" s="94"/>
      <c r="O19" s="92"/>
      <c r="P19" s="82"/>
      <c r="Q19" s="83"/>
      <c r="R19" s="83"/>
      <c r="S19" s="83"/>
      <c r="T19" s="83"/>
      <c r="U19" s="83"/>
      <c r="V19" s="83"/>
      <c r="W19" s="83"/>
      <c r="X19" s="83"/>
      <c r="Y19" s="83"/>
      <c r="Z19" s="84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26"/>
      <c r="M20" s="127"/>
      <c r="N20" s="93" t="s">
        <v>74</v>
      </c>
      <c r="O20" s="88"/>
      <c r="P20" s="85" t="s">
        <v>123</v>
      </c>
      <c r="Q20" s="80"/>
      <c r="R20" s="80"/>
      <c r="S20" s="80"/>
      <c r="T20" s="80"/>
      <c r="U20" s="80"/>
      <c r="V20" s="80"/>
      <c r="W20" s="80"/>
      <c r="X20" s="80"/>
      <c r="Y20" s="80"/>
      <c r="Z20" s="81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104" t="s">
        <v>72</v>
      </c>
      <c r="E21" s="105"/>
      <c r="F21" s="30"/>
      <c r="G21" s="31"/>
      <c r="H21" s="67" t="s">
        <v>73</v>
      </c>
      <c r="I21" s="68"/>
      <c r="J21" s="8"/>
      <c r="K21" s="8"/>
      <c r="L21" s="126"/>
      <c r="M21" s="127"/>
      <c r="N21" s="94"/>
      <c r="O21" s="92"/>
      <c r="P21" s="82"/>
      <c r="Q21" s="83"/>
      <c r="R21" s="83"/>
      <c r="S21" s="83"/>
      <c r="T21" s="83"/>
      <c r="U21" s="83"/>
      <c r="V21" s="83"/>
      <c r="W21" s="83"/>
      <c r="X21" s="83"/>
      <c r="Y21" s="83"/>
      <c r="Z21" s="84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106"/>
      <c r="E22" s="107"/>
      <c r="F22" s="33"/>
      <c r="G22" s="8"/>
      <c r="H22" s="69"/>
      <c r="I22" s="70"/>
      <c r="J22" s="8"/>
      <c r="K22" s="8"/>
      <c r="L22" s="126"/>
      <c r="M22" s="127"/>
      <c r="N22" s="87" t="s">
        <v>75</v>
      </c>
      <c r="O22" s="88"/>
      <c r="P22" s="86" t="s">
        <v>122</v>
      </c>
      <c r="Q22" s="72"/>
      <c r="R22" s="72"/>
      <c r="S22" s="72"/>
      <c r="T22" s="72"/>
      <c r="U22" s="72"/>
      <c r="V22" s="72"/>
      <c r="W22" s="72"/>
      <c r="X22" s="72"/>
      <c r="Y22" s="72"/>
      <c r="Z22" s="73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26"/>
      <c r="M23" s="127"/>
      <c r="N23" s="89"/>
      <c r="O23" s="90"/>
      <c r="P23" s="74"/>
      <c r="Q23" s="75"/>
      <c r="R23" s="75"/>
      <c r="S23" s="75"/>
      <c r="T23" s="75"/>
      <c r="U23" s="75"/>
      <c r="V23" s="75"/>
      <c r="W23" s="75"/>
      <c r="X23" s="75"/>
      <c r="Y23" s="75"/>
      <c r="Z23" s="76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26"/>
      <c r="M24" s="127"/>
      <c r="N24" s="89"/>
      <c r="O24" s="90"/>
      <c r="P24" s="74"/>
      <c r="Q24" s="75"/>
      <c r="R24" s="75"/>
      <c r="S24" s="75"/>
      <c r="T24" s="75"/>
      <c r="U24" s="75"/>
      <c r="V24" s="75"/>
      <c r="W24" s="75"/>
      <c r="X24" s="75"/>
      <c r="Y24" s="75"/>
      <c r="Z24" s="76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26"/>
      <c r="M25" s="127"/>
      <c r="N25" s="91"/>
      <c r="O25" s="92"/>
      <c r="P25" s="77"/>
      <c r="Q25" s="78"/>
      <c r="R25" s="78"/>
      <c r="S25" s="78"/>
      <c r="T25" s="78"/>
      <c r="U25" s="78"/>
      <c r="V25" s="78"/>
      <c r="W25" s="78"/>
      <c r="X25" s="78"/>
      <c r="Y25" s="78"/>
      <c r="Z25" s="79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67" t="s">
        <v>74</v>
      </c>
      <c r="I26" s="68"/>
      <c r="J26" s="8"/>
      <c r="K26" s="8"/>
      <c r="L26" s="126"/>
      <c r="M26" s="127"/>
      <c r="N26" s="87" t="s">
        <v>76</v>
      </c>
      <c r="O26" s="87"/>
      <c r="P26" s="71" t="s">
        <v>131</v>
      </c>
      <c r="Q26" s="72"/>
      <c r="R26" s="72"/>
      <c r="S26" s="72"/>
      <c r="T26" s="72"/>
      <c r="U26" s="72"/>
      <c r="V26" s="72"/>
      <c r="W26" s="72"/>
      <c r="X26" s="72"/>
      <c r="Y26" s="72"/>
      <c r="Z26" s="73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69"/>
      <c r="I27" s="70"/>
      <c r="J27" s="8"/>
      <c r="K27" s="8"/>
      <c r="L27" s="126"/>
      <c r="M27" s="127"/>
      <c r="N27" s="89"/>
      <c r="O27" s="89"/>
      <c r="P27" s="74"/>
      <c r="Q27" s="75"/>
      <c r="R27" s="75"/>
      <c r="S27" s="75"/>
      <c r="T27" s="75"/>
      <c r="U27" s="75"/>
      <c r="V27" s="75"/>
      <c r="W27" s="75"/>
      <c r="X27" s="75"/>
      <c r="Y27" s="75"/>
      <c r="Z27" s="76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26"/>
      <c r="M28" s="127"/>
      <c r="N28" s="89"/>
      <c r="O28" s="89"/>
      <c r="P28" s="74"/>
      <c r="Q28" s="75"/>
      <c r="R28" s="75"/>
      <c r="S28" s="75"/>
      <c r="T28" s="75"/>
      <c r="U28" s="75"/>
      <c r="V28" s="75"/>
      <c r="W28" s="75"/>
      <c r="X28" s="75"/>
      <c r="Y28" s="75"/>
      <c r="Z28" s="76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26"/>
      <c r="M29" s="127"/>
      <c r="N29" s="91"/>
      <c r="O29" s="91"/>
      <c r="P29" s="77"/>
      <c r="Q29" s="78"/>
      <c r="R29" s="78"/>
      <c r="S29" s="78"/>
      <c r="T29" s="78"/>
      <c r="U29" s="78"/>
      <c r="V29" s="78"/>
      <c r="W29" s="78"/>
      <c r="X29" s="78"/>
      <c r="Y29" s="78"/>
      <c r="Z29" s="79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26"/>
      <c r="M30" s="127"/>
      <c r="N30" s="93" t="s">
        <v>77</v>
      </c>
      <c r="O30" s="88"/>
      <c r="P30" s="71" t="s">
        <v>121</v>
      </c>
      <c r="Q30" s="80"/>
      <c r="R30" s="80"/>
      <c r="S30" s="80"/>
      <c r="T30" s="80"/>
      <c r="U30" s="80"/>
      <c r="V30" s="80"/>
      <c r="W30" s="80"/>
      <c r="X30" s="80"/>
      <c r="Y30" s="80"/>
      <c r="Z30" s="81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67" t="s">
        <v>75</v>
      </c>
      <c r="I31" s="68"/>
      <c r="J31" s="8"/>
      <c r="K31" s="8"/>
      <c r="L31" s="128"/>
      <c r="M31" s="129"/>
      <c r="N31" s="94"/>
      <c r="O31" s="92"/>
      <c r="P31" s="82"/>
      <c r="Q31" s="83"/>
      <c r="R31" s="83"/>
      <c r="S31" s="83"/>
      <c r="T31" s="83"/>
      <c r="U31" s="83"/>
      <c r="V31" s="83"/>
      <c r="W31" s="83"/>
      <c r="X31" s="83"/>
      <c r="Y31" s="83"/>
      <c r="Z31" s="84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69"/>
      <c r="I32" s="7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67" t="s">
        <v>76</v>
      </c>
      <c r="I36" s="6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69"/>
      <c r="I37" s="7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67" t="s">
        <v>77</v>
      </c>
      <c r="I41" s="6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69"/>
      <c r="I42" s="70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zoomScale="85" zoomScaleNormal="85" workbookViewId="0">
      <selection activeCell="G26" sqref="G26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7" t="s">
        <v>78</v>
      </c>
      <c r="C1" s="146"/>
      <c r="D1" s="137" t="s">
        <v>80</v>
      </c>
      <c r="E1" s="149"/>
      <c r="F1" s="150"/>
      <c r="I1" s="137" t="s">
        <v>79</v>
      </c>
      <c r="J1" s="138"/>
      <c r="K1" s="137" t="s">
        <v>81</v>
      </c>
      <c r="L1" s="141"/>
      <c r="M1" s="142"/>
      <c r="P1" s="136" t="s">
        <v>82</v>
      </c>
      <c r="Q1" s="136"/>
      <c r="R1" s="136" t="s">
        <v>83</v>
      </c>
      <c r="S1" s="136"/>
      <c r="T1" s="136"/>
      <c r="W1" s="136" t="s">
        <v>84</v>
      </c>
      <c r="X1" s="136"/>
      <c r="Y1" s="136" t="s">
        <v>85</v>
      </c>
      <c r="Z1" s="136"/>
      <c r="AA1" s="136"/>
    </row>
    <row r="2" spans="1:27" ht="16.5" customHeight="1" x14ac:dyDescent="0.3">
      <c r="B2" s="147"/>
      <c r="C2" s="148"/>
      <c r="D2" s="151"/>
      <c r="E2" s="152"/>
      <c r="F2" s="153"/>
      <c r="I2" s="139"/>
      <c r="J2" s="140"/>
      <c r="K2" s="143"/>
      <c r="L2" s="144"/>
      <c r="M2" s="145"/>
      <c r="P2" s="136"/>
      <c r="Q2" s="136"/>
      <c r="R2" s="136"/>
      <c r="S2" s="136"/>
      <c r="T2" s="136"/>
      <c r="W2" s="136"/>
      <c r="X2" s="136"/>
      <c r="Y2" s="136"/>
      <c r="Z2" s="136"/>
      <c r="AA2" s="136"/>
    </row>
    <row r="3" spans="1:27" x14ac:dyDescent="0.3">
      <c r="B3" s="135" t="s">
        <v>9</v>
      </c>
      <c r="C3" s="135"/>
      <c r="D3" s="135"/>
      <c r="E3" s="135" t="s">
        <v>11</v>
      </c>
      <c r="F3" s="135"/>
      <c r="I3" s="135" t="s">
        <v>18</v>
      </c>
      <c r="J3" s="135"/>
      <c r="K3" s="135"/>
      <c r="L3" s="135" t="s">
        <v>19</v>
      </c>
      <c r="M3" s="135"/>
      <c r="P3" s="135" t="s">
        <v>0</v>
      </c>
      <c r="Q3" s="135"/>
      <c r="R3" s="135"/>
      <c r="S3" s="135" t="s">
        <v>19</v>
      </c>
      <c r="T3" s="135"/>
      <c r="W3" s="135" t="s">
        <v>0</v>
      </c>
      <c r="X3" s="135"/>
      <c r="Y3" s="135"/>
      <c r="Z3" s="135" t="s">
        <v>19</v>
      </c>
      <c r="AA3" s="135"/>
    </row>
    <row r="4" spans="1:27" x14ac:dyDescent="0.3">
      <c r="B4" s="135" t="s">
        <v>5</v>
      </c>
      <c r="C4" s="135"/>
      <c r="D4" s="135"/>
      <c r="E4" s="135" t="s">
        <v>17</v>
      </c>
      <c r="F4" s="135"/>
      <c r="I4" s="135" t="s">
        <v>6</v>
      </c>
      <c r="J4" s="135"/>
      <c r="K4" s="135"/>
      <c r="L4" s="135" t="s">
        <v>20</v>
      </c>
      <c r="M4" s="135"/>
      <c r="P4" s="135" t="s">
        <v>7</v>
      </c>
      <c r="Q4" s="135"/>
      <c r="R4" s="135"/>
      <c r="S4" s="135" t="s">
        <v>21</v>
      </c>
      <c r="T4" s="135"/>
      <c r="W4" s="135" t="s">
        <v>8</v>
      </c>
      <c r="X4" s="135"/>
      <c r="Y4" s="135"/>
      <c r="Z4" s="135" t="s">
        <v>21</v>
      </c>
      <c r="AA4" s="135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4" t="s">
        <v>14</v>
      </c>
      <c r="C106" s="134"/>
      <c r="D106" s="5">
        <f>SUM(D6:D105)</f>
        <v>87316</v>
      </c>
      <c r="E106" s="2">
        <v>361</v>
      </c>
      <c r="F106" s="11" t="s">
        <v>64</v>
      </c>
      <c r="I106" s="134" t="s">
        <v>4</v>
      </c>
      <c r="J106" s="134"/>
      <c r="K106" s="5">
        <f>SUM(K6:K105)</f>
        <v>360244</v>
      </c>
      <c r="L106" s="2">
        <v>1479</v>
      </c>
      <c r="M106" s="11" t="s">
        <v>65</v>
      </c>
      <c r="P106" s="134" t="s">
        <v>4</v>
      </c>
      <c r="Q106" s="134"/>
      <c r="R106" s="5">
        <f>SUM(Q6:Q105)</f>
        <v>2195776.0000000005</v>
      </c>
      <c r="S106" s="2">
        <v>7949</v>
      </c>
      <c r="T106" s="11" t="s">
        <v>66</v>
      </c>
      <c r="W106" s="134" t="s">
        <v>4</v>
      </c>
      <c r="X106" s="134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P106:Q106"/>
    <mergeCell ref="W106:X106"/>
    <mergeCell ref="Z3:AA3"/>
    <mergeCell ref="Z4:AA4"/>
    <mergeCell ref="S3:T3"/>
    <mergeCell ref="S4:T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opLeftCell="C1" workbookViewId="0">
      <selection activeCell="M16" sqref="M16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4" t="s">
        <v>28</v>
      </c>
      <c r="D1" s="154"/>
      <c r="E1" s="154"/>
      <c r="F1" s="154"/>
      <c r="G1" s="154"/>
      <c r="H1" s="154"/>
      <c r="I1" s="154"/>
    </row>
    <row r="2" spans="2:14" ht="16.5" customHeight="1" thickBot="1" x14ac:dyDescent="0.35">
      <c r="C2" s="154"/>
      <c r="D2" s="154"/>
      <c r="E2" s="154"/>
      <c r="F2" s="154"/>
      <c r="G2" s="154"/>
      <c r="H2" s="154"/>
      <c r="I2" s="154"/>
    </row>
    <row r="3" spans="2:14" ht="16.5" customHeight="1" x14ac:dyDescent="0.3">
      <c r="B3" s="20"/>
      <c r="C3" s="167" t="s">
        <v>88</v>
      </c>
      <c r="D3" s="167"/>
      <c r="E3" s="24" t="s">
        <v>25</v>
      </c>
      <c r="F3" s="167" t="s">
        <v>23</v>
      </c>
      <c r="G3" s="167"/>
      <c r="H3" s="167"/>
      <c r="I3" s="167"/>
      <c r="K3" s="155" t="s">
        <v>146</v>
      </c>
      <c r="L3" s="156"/>
      <c r="M3" s="156"/>
      <c r="N3" s="157"/>
    </row>
    <row r="4" spans="2:14" ht="17.25" thickBot="1" x14ac:dyDescent="0.35">
      <c r="B4" s="42"/>
      <c r="C4" s="135" t="s">
        <v>92</v>
      </c>
      <c r="D4" s="135"/>
      <c r="E4" s="23" t="s">
        <v>145</v>
      </c>
      <c r="F4" s="135" t="s">
        <v>26</v>
      </c>
      <c r="G4" s="135"/>
      <c r="H4" s="135"/>
      <c r="I4" s="135"/>
      <c r="K4" s="158"/>
      <c r="L4" s="159"/>
      <c r="M4" s="159"/>
      <c r="N4" s="160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1" t="s">
        <v>91</v>
      </c>
      <c r="L5" s="162"/>
      <c r="M5" s="162"/>
      <c r="N5" s="163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>(D6:D105/30)</f>
        <v>10.8</v>
      </c>
      <c r="G6" s="21">
        <f>ROUND(F6:F105,0)</f>
        <v>11</v>
      </c>
      <c r="H6" s="22">
        <f>(G6:G105/5)</f>
        <v>2.2000000000000002</v>
      </c>
      <c r="I6" s="21">
        <f>ROUND(H6:H105,0)</f>
        <v>2</v>
      </c>
      <c r="K6" s="164"/>
      <c r="L6" s="165"/>
      <c r="M6" s="165"/>
      <c r="N6" s="166"/>
    </row>
    <row r="7" spans="2:14" x14ac:dyDescent="0.3">
      <c r="B7" s="4"/>
      <c r="C7" s="2">
        <v>2</v>
      </c>
      <c r="D7" s="21">
        <f t="shared" ref="D7:D70" si="0">((C7:C106+8 )*4*0.5)^2</f>
        <v>400</v>
      </c>
      <c r="E7" s="9">
        <f>(D7:D106*5)</f>
        <v>2000</v>
      </c>
      <c r="F7" s="2">
        <f t="shared" ref="F7:F37" si="1">(D7:D106/30)</f>
        <v>13.333333333333334</v>
      </c>
      <c r="G7" s="21">
        <f t="shared" ref="G7:G37" si="2">ROUND(F7:F106,0)</f>
        <v>13</v>
      </c>
      <c r="H7" s="22">
        <f t="shared" ref="H7:H37" si="3">(G7:G106/5)</f>
        <v>2.6</v>
      </c>
      <c r="I7" s="21">
        <f>ROUND(H7:H106,0)</f>
        <v>3</v>
      </c>
      <c r="K7" s="40"/>
    </row>
    <row r="8" spans="2:14" x14ac:dyDescent="0.3">
      <c r="B8" s="4"/>
      <c r="C8" s="2">
        <v>3</v>
      </c>
      <c r="D8" s="21">
        <f t="shared" si="0"/>
        <v>484</v>
      </c>
      <c r="E8" s="9">
        <f>(D8:D107*5)</f>
        <v>2420</v>
      </c>
      <c r="F8" s="2">
        <f t="shared" si="1"/>
        <v>16.133333333333333</v>
      </c>
      <c r="G8" s="21">
        <f t="shared" si="2"/>
        <v>16</v>
      </c>
      <c r="H8" s="22">
        <f t="shared" si="3"/>
        <v>3.2</v>
      </c>
      <c r="I8" s="21">
        <f t="shared" ref="I8:I37" si="4">ROUND(H8:H107,0)</f>
        <v>3</v>
      </c>
    </row>
    <row r="9" spans="2:14" x14ac:dyDescent="0.3">
      <c r="B9" s="4"/>
      <c r="C9" s="2">
        <v>4</v>
      </c>
      <c r="D9" s="21">
        <f t="shared" si="0"/>
        <v>576</v>
      </c>
      <c r="E9" s="9">
        <f>(D9:D108*5)</f>
        <v>2880</v>
      </c>
      <c r="F9" s="2">
        <f t="shared" si="1"/>
        <v>19.2</v>
      </c>
      <c r="G9" s="21">
        <f t="shared" si="2"/>
        <v>19</v>
      </c>
      <c r="H9" s="22">
        <f t="shared" si="3"/>
        <v>3.8</v>
      </c>
      <c r="I9" s="21">
        <f t="shared" si="4"/>
        <v>4</v>
      </c>
    </row>
    <row r="10" spans="2:14" x14ac:dyDescent="0.3">
      <c r="B10" s="4"/>
      <c r="C10" s="2">
        <v>5</v>
      </c>
      <c r="D10" s="21">
        <f t="shared" si="0"/>
        <v>676</v>
      </c>
      <c r="E10" s="9">
        <f>(D10:D109*5)</f>
        <v>3380</v>
      </c>
      <c r="F10" s="2">
        <f t="shared" si="1"/>
        <v>22.533333333333335</v>
      </c>
      <c r="G10" s="21">
        <f t="shared" si="2"/>
        <v>23</v>
      </c>
      <c r="H10" s="22">
        <f t="shared" si="3"/>
        <v>4.5999999999999996</v>
      </c>
      <c r="I10" s="21">
        <f t="shared" si="4"/>
        <v>5</v>
      </c>
    </row>
    <row r="11" spans="2:14" x14ac:dyDescent="0.3">
      <c r="B11" s="4"/>
      <c r="C11" s="2">
        <v>6</v>
      </c>
      <c r="D11" s="21">
        <f t="shared" si="0"/>
        <v>784</v>
      </c>
      <c r="E11" s="9">
        <f>(D11:D110*5.5)</f>
        <v>4312</v>
      </c>
      <c r="F11" s="2">
        <f t="shared" si="1"/>
        <v>26.133333333333333</v>
      </c>
      <c r="G11" s="21">
        <f t="shared" si="2"/>
        <v>26</v>
      </c>
      <c r="H11" s="22">
        <f t="shared" si="3"/>
        <v>5.2</v>
      </c>
      <c r="I11" s="21">
        <f t="shared" si="4"/>
        <v>5</v>
      </c>
    </row>
    <row r="12" spans="2:14" x14ac:dyDescent="0.3">
      <c r="B12" s="4"/>
      <c r="C12" s="2">
        <v>7</v>
      </c>
      <c r="D12" s="21">
        <f t="shared" si="0"/>
        <v>900</v>
      </c>
      <c r="E12" s="9">
        <f>(D12:D111*5.5)</f>
        <v>4950</v>
      </c>
      <c r="F12" s="2">
        <f t="shared" si="1"/>
        <v>30</v>
      </c>
      <c r="G12" s="21">
        <f t="shared" si="2"/>
        <v>30</v>
      </c>
      <c r="H12" s="22">
        <f t="shared" si="3"/>
        <v>6</v>
      </c>
      <c r="I12" s="21">
        <f t="shared" si="4"/>
        <v>6</v>
      </c>
    </row>
    <row r="13" spans="2:14" x14ac:dyDescent="0.3">
      <c r="B13" s="4"/>
      <c r="C13" s="2">
        <v>8</v>
      </c>
      <c r="D13" s="21">
        <f t="shared" si="0"/>
        <v>1024</v>
      </c>
      <c r="E13" s="9">
        <f>(D13:D112*5.5)</f>
        <v>5632</v>
      </c>
      <c r="F13" s="2">
        <f t="shared" si="1"/>
        <v>34.133333333333333</v>
      </c>
      <c r="G13" s="21">
        <f t="shared" si="2"/>
        <v>34</v>
      </c>
      <c r="H13" s="22">
        <f t="shared" si="3"/>
        <v>6.8</v>
      </c>
      <c r="I13" s="21">
        <f t="shared" si="4"/>
        <v>7</v>
      </c>
    </row>
    <row r="14" spans="2:14" x14ac:dyDescent="0.3">
      <c r="B14" s="4"/>
      <c r="C14" s="2">
        <v>9</v>
      </c>
      <c r="D14" s="21">
        <f t="shared" si="0"/>
        <v>1156</v>
      </c>
      <c r="E14" s="9">
        <f>(D14:D113*5.5)</f>
        <v>6358</v>
      </c>
      <c r="F14" s="2">
        <f t="shared" si="1"/>
        <v>38.533333333333331</v>
      </c>
      <c r="G14" s="21">
        <f t="shared" si="2"/>
        <v>39</v>
      </c>
      <c r="H14" s="22">
        <f t="shared" si="3"/>
        <v>7.8</v>
      </c>
      <c r="I14" s="21">
        <f t="shared" si="4"/>
        <v>8</v>
      </c>
    </row>
    <row r="15" spans="2:14" x14ac:dyDescent="0.3">
      <c r="B15" s="4"/>
      <c r="C15" s="2">
        <v>10</v>
      </c>
      <c r="D15" s="21">
        <f t="shared" si="0"/>
        <v>1296</v>
      </c>
      <c r="E15" s="9">
        <f>(D15:D114*5.5)</f>
        <v>7128</v>
      </c>
      <c r="F15" s="2">
        <f t="shared" si="1"/>
        <v>43.2</v>
      </c>
      <c r="G15" s="21">
        <f t="shared" si="2"/>
        <v>43</v>
      </c>
      <c r="H15" s="22">
        <f t="shared" si="3"/>
        <v>8.6</v>
      </c>
      <c r="I15" s="21">
        <f t="shared" si="4"/>
        <v>9</v>
      </c>
    </row>
    <row r="16" spans="2:14" x14ac:dyDescent="0.3">
      <c r="B16" s="4"/>
      <c r="C16" s="2">
        <v>11</v>
      </c>
      <c r="D16" s="21">
        <f t="shared" si="0"/>
        <v>1444</v>
      </c>
      <c r="E16" s="9">
        <f>(D16:D115*6)</f>
        <v>8664</v>
      </c>
      <c r="F16" s="2">
        <f t="shared" si="1"/>
        <v>48.133333333333333</v>
      </c>
      <c r="G16" s="21">
        <f t="shared" si="2"/>
        <v>48</v>
      </c>
      <c r="H16" s="22">
        <f t="shared" si="3"/>
        <v>9.6</v>
      </c>
      <c r="I16" s="21">
        <f t="shared" si="4"/>
        <v>10</v>
      </c>
    </row>
    <row r="17" spans="2:9" x14ac:dyDescent="0.3">
      <c r="B17" s="4"/>
      <c r="C17" s="2">
        <v>12</v>
      </c>
      <c r="D17" s="21">
        <f t="shared" si="0"/>
        <v>1600</v>
      </c>
      <c r="E17" s="9">
        <f>(D17:D116*6)</f>
        <v>9600</v>
      </c>
      <c r="F17" s="2">
        <f t="shared" si="1"/>
        <v>53.333333333333336</v>
      </c>
      <c r="G17" s="21">
        <f t="shared" si="2"/>
        <v>53</v>
      </c>
      <c r="H17" s="22">
        <f t="shared" si="3"/>
        <v>10.6</v>
      </c>
      <c r="I17" s="21">
        <f t="shared" si="4"/>
        <v>11</v>
      </c>
    </row>
    <row r="18" spans="2:9" x14ac:dyDescent="0.3">
      <c r="B18" s="4"/>
      <c r="C18" s="2">
        <v>13</v>
      </c>
      <c r="D18" s="21">
        <f t="shared" si="0"/>
        <v>1764</v>
      </c>
      <c r="E18" s="9">
        <f>(D18:D117*6)</f>
        <v>10584</v>
      </c>
      <c r="F18" s="2">
        <f t="shared" si="1"/>
        <v>58.8</v>
      </c>
      <c r="G18" s="21">
        <f t="shared" si="2"/>
        <v>59</v>
      </c>
      <c r="H18" s="22">
        <f t="shared" si="3"/>
        <v>11.8</v>
      </c>
      <c r="I18" s="21">
        <f t="shared" si="4"/>
        <v>12</v>
      </c>
    </row>
    <row r="19" spans="2:9" x14ac:dyDescent="0.3">
      <c r="B19" s="4"/>
      <c r="C19" s="2">
        <v>14</v>
      </c>
      <c r="D19" s="21">
        <f t="shared" si="0"/>
        <v>1936</v>
      </c>
      <c r="E19" s="9">
        <f>(D19:D118*6)</f>
        <v>11616</v>
      </c>
      <c r="F19" s="2">
        <f t="shared" si="1"/>
        <v>64.533333333333331</v>
      </c>
      <c r="G19" s="21">
        <f t="shared" si="2"/>
        <v>65</v>
      </c>
      <c r="H19" s="22">
        <f t="shared" si="3"/>
        <v>13</v>
      </c>
      <c r="I19" s="21">
        <f t="shared" si="4"/>
        <v>13</v>
      </c>
    </row>
    <row r="20" spans="2:9" x14ac:dyDescent="0.3">
      <c r="B20" s="4"/>
      <c r="C20" s="2">
        <v>15</v>
      </c>
      <c r="D20" s="21">
        <f t="shared" si="0"/>
        <v>2116</v>
      </c>
      <c r="E20" s="9">
        <f>(D20:D119*6)</f>
        <v>12696</v>
      </c>
      <c r="F20" s="2">
        <f t="shared" si="1"/>
        <v>70.533333333333331</v>
      </c>
      <c r="G20" s="21">
        <f t="shared" si="2"/>
        <v>71</v>
      </c>
      <c r="H20" s="22">
        <f t="shared" si="3"/>
        <v>14.2</v>
      </c>
      <c r="I20" s="21">
        <f t="shared" si="4"/>
        <v>14</v>
      </c>
    </row>
    <row r="21" spans="2:9" x14ac:dyDescent="0.3">
      <c r="B21" s="4"/>
      <c r="C21" s="2">
        <v>16</v>
      </c>
      <c r="D21" s="21">
        <f t="shared" si="0"/>
        <v>2304</v>
      </c>
      <c r="E21" s="9">
        <f>(D21:D120*6.5)</f>
        <v>14976</v>
      </c>
      <c r="F21" s="2">
        <f t="shared" si="1"/>
        <v>76.8</v>
      </c>
      <c r="G21" s="21">
        <f t="shared" si="2"/>
        <v>77</v>
      </c>
      <c r="H21" s="22">
        <f t="shared" si="3"/>
        <v>15.4</v>
      </c>
      <c r="I21" s="21">
        <f t="shared" si="4"/>
        <v>15</v>
      </c>
    </row>
    <row r="22" spans="2:9" x14ac:dyDescent="0.3">
      <c r="B22" s="4"/>
      <c r="C22" s="2">
        <v>17</v>
      </c>
      <c r="D22" s="21">
        <f t="shared" si="0"/>
        <v>2500</v>
      </c>
      <c r="E22" s="9">
        <f>(D22:D121*6.5)</f>
        <v>16250</v>
      </c>
      <c r="F22" s="2">
        <f t="shared" si="1"/>
        <v>83.333333333333329</v>
      </c>
      <c r="G22" s="21">
        <f t="shared" si="2"/>
        <v>83</v>
      </c>
      <c r="H22" s="22">
        <f t="shared" si="3"/>
        <v>16.600000000000001</v>
      </c>
      <c r="I22" s="21">
        <f t="shared" si="4"/>
        <v>17</v>
      </c>
    </row>
    <row r="23" spans="2:9" x14ac:dyDescent="0.3">
      <c r="B23" s="4"/>
      <c r="C23" s="2">
        <v>18</v>
      </c>
      <c r="D23" s="21">
        <f t="shared" si="0"/>
        <v>2704</v>
      </c>
      <c r="E23" s="9">
        <f>(D23:D122*6.5)</f>
        <v>17576</v>
      </c>
      <c r="F23" s="2">
        <f t="shared" si="1"/>
        <v>90.13333333333334</v>
      </c>
      <c r="G23" s="21">
        <f t="shared" si="2"/>
        <v>90</v>
      </c>
      <c r="H23" s="22">
        <f t="shared" si="3"/>
        <v>18</v>
      </c>
      <c r="I23" s="21">
        <f t="shared" si="4"/>
        <v>18</v>
      </c>
    </row>
    <row r="24" spans="2:9" x14ac:dyDescent="0.3">
      <c r="B24" s="4"/>
      <c r="C24" s="2">
        <v>19</v>
      </c>
      <c r="D24" s="21">
        <f t="shared" si="0"/>
        <v>2916</v>
      </c>
      <c r="E24" s="9">
        <f>(D24:D123*6.5)</f>
        <v>18954</v>
      </c>
      <c r="F24" s="2">
        <f t="shared" si="1"/>
        <v>97.2</v>
      </c>
      <c r="G24" s="21">
        <f t="shared" si="2"/>
        <v>97</v>
      </c>
      <c r="H24" s="22">
        <f t="shared" si="3"/>
        <v>19.399999999999999</v>
      </c>
      <c r="I24" s="21">
        <f t="shared" si="4"/>
        <v>19</v>
      </c>
    </row>
    <row r="25" spans="2:9" x14ac:dyDescent="0.3">
      <c r="B25" s="4"/>
      <c r="C25" s="2">
        <v>20</v>
      </c>
      <c r="D25" s="21">
        <f t="shared" si="0"/>
        <v>3136</v>
      </c>
      <c r="E25" s="9">
        <f>(D25:D124*6.5)</f>
        <v>20384</v>
      </c>
      <c r="F25" s="2">
        <f t="shared" si="1"/>
        <v>104.53333333333333</v>
      </c>
      <c r="G25" s="21">
        <f t="shared" si="2"/>
        <v>105</v>
      </c>
      <c r="H25" s="22">
        <f t="shared" si="3"/>
        <v>21</v>
      </c>
      <c r="I25" s="21">
        <f t="shared" si="4"/>
        <v>21</v>
      </c>
    </row>
    <row r="26" spans="2:9" x14ac:dyDescent="0.3">
      <c r="B26" s="4"/>
      <c r="C26" s="2">
        <v>21</v>
      </c>
      <c r="D26" s="21">
        <f t="shared" si="0"/>
        <v>3364</v>
      </c>
      <c r="E26" s="9">
        <f>(D26:D125*7)</f>
        <v>23548</v>
      </c>
      <c r="F26" s="2">
        <f t="shared" si="1"/>
        <v>112.13333333333334</v>
      </c>
      <c r="G26" s="21">
        <f t="shared" si="2"/>
        <v>112</v>
      </c>
      <c r="H26" s="22">
        <f t="shared" si="3"/>
        <v>22.4</v>
      </c>
      <c r="I26" s="21">
        <f t="shared" si="4"/>
        <v>22</v>
      </c>
    </row>
    <row r="27" spans="2:9" x14ac:dyDescent="0.3">
      <c r="B27" s="4"/>
      <c r="C27" s="2">
        <v>22</v>
      </c>
      <c r="D27" s="21">
        <f t="shared" si="0"/>
        <v>3600</v>
      </c>
      <c r="E27" s="9">
        <f>(D27:D126*7)</f>
        <v>25200</v>
      </c>
      <c r="F27" s="2">
        <f t="shared" si="1"/>
        <v>120</v>
      </c>
      <c r="G27" s="21">
        <f t="shared" si="2"/>
        <v>120</v>
      </c>
      <c r="H27" s="22">
        <f t="shared" si="3"/>
        <v>24</v>
      </c>
      <c r="I27" s="21">
        <f t="shared" si="4"/>
        <v>24</v>
      </c>
    </row>
    <row r="28" spans="2:9" x14ac:dyDescent="0.3">
      <c r="B28" s="4"/>
      <c r="C28" s="2">
        <v>23</v>
      </c>
      <c r="D28" s="21">
        <f t="shared" si="0"/>
        <v>3844</v>
      </c>
      <c r="E28" s="9">
        <f>(D28:D127*7)</f>
        <v>26908</v>
      </c>
      <c r="F28" s="2">
        <f t="shared" si="1"/>
        <v>128.13333333333333</v>
      </c>
      <c r="G28" s="21">
        <f t="shared" si="2"/>
        <v>128</v>
      </c>
      <c r="H28" s="22">
        <f t="shared" si="3"/>
        <v>25.6</v>
      </c>
      <c r="I28" s="21">
        <f t="shared" si="4"/>
        <v>26</v>
      </c>
    </row>
    <row r="29" spans="2:9" x14ac:dyDescent="0.3">
      <c r="B29" s="4"/>
      <c r="C29" s="2">
        <v>24</v>
      </c>
      <c r="D29" s="21">
        <f t="shared" si="0"/>
        <v>4096</v>
      </c>
      <c r="E29" s="9">
        <f>(D29:D128*7)</f>
        <v>28672</v>
      </c>
      <c r="F29" s="2">
        <f t="shared" si="1"/>
        <v>136.53333333333333</v>
      </c>
      <c r="G29" s="21">
        <f t="shared" si="2"/>
        <v>137</v>
      </c>
      <c r="H29" s="22">
        <f t="shared" si="3"/>
        <v>27.4</v>
      </c>
      <c r="I29" s="21">
        <f t="shared" si="4"/>
        <v>27</v>
      </c>
    </row>
    <row r="30" spans="2:9" x14ac:dyDescent="0.3">
      <c r="B30" s="4"/>
      <c r="C30" s="2">
        <v>25</v>
      </c>
      <c r="D30" s="21">
        <f t="shared" si="0"/>
        <v>4356</v>
      </c>
      <c r="E30" s="9">
        <f>(D30:D129*7)</f>
        <v>30492</v>
      </c>
      <c r="F30" s="2">
        <f t="shared" si="1"/>
        <v>145.19999999999999</v>
      </c>
      <c r="G30" s="21">
        <f t="shared" si="2"/>
        <v>145</v>
      </c>
      <c r="H30" s="22">
        <f t="shared" si="3"/>
        <v>29</v>
      </c>
      <c r="I30" s="21">
        <f t="shared" si="4"/>
        <v>29</v>
      </c>
    </row>
    <row r="31" spans="2:9" x14ac:dyDescent="0.3">
      <c r="B31" s="4"/>
      <c r="C31" s="2">
        <v>26</v>
      </c>
      <c r="D31" s="21">
        <f t="shared" si="0"/>
        <v>4624</v>
      </c>
      <c r="E31" s="9">
        <f>(D31:D130*7.5)</f>
        <v>34680</v>
      </c>
      <c r="F31" s="2">
        <f t="shared" si="1"/>
        <v>154.13333333333333</v>
      </c>
      <c r="G31" s="21">
        <f t="shared" si="2"/>
        <v>154</v>
      </c>
      <c r="H31" s="22">
        <f t="shared" si="3"/>
        <v>30.8</v>
      </c>
      <c r="I31" s="21">
        <f t="shared" si="4"/>
        <v>31</v>
      </c>
    </row>
    <row r="32" spans="2:9" x14ac:dyDescent="0.3">
      <c r="B32" s="4"/>
      <c r="C32" s="2">
        <v>27</v>
      </c>
      <c r="D32" s="21">
        <f t="shared" si="0"/>
        <v>4900</v>
      </c>
      <c r="E32" s="9">
        <f>(D32:D131*7.5)</f>
        <v>36750</v>
      </c>
      <c r="F32" s="2">
        <f t="shared" si="1"/>
        <v>163.33333333333334</v>
      </c>
      <c r="G32" s="21">
        <f t="shared" si="2"/>
        <v>163</v>
      </c>
      <c r="H32" s="22">
        <f t="shared" si="3"/>
        <v>32.6</v>
      </c>
      <c r="I32" s="21">
        <f t="shared" si="4"/>
        <v>33</v>
      </c>
    </row>
    <row r="33" spans="1:9" x14ac:dyDescent="0.3">
      <c r="B33" s="4"/>
      <c r="C33" s="2">
        <v>28</v>
      </c>
      <c r="D33" s="21">
        <f t="shared" si="0"/>
        <v>5184</v>
      </c>
      <c r="E33" s="9">
        <f>(D33:D132*7.5)</f>
        <v>38880</v>
      </c>
      <c r="F33" s="2">
        <f t="shared" si="1"/>
        <v>172.8</v>
      </c>
      <c r="G33" s="21">
        <f t="shared" si="2"/>
        <v>173</v>
      </c>
      <c r="H33" s="22">
        <f t="shared" si="3"/>
        <v>34.6</v>
      </c>
      <c r="I33" s="21">
        <f t="shared" si="4"/>
        <v>35</v>
      </c>
    </row>
    <row r="34" spans="1:9" x14ac:dyDescent="0.3">
      <c r="B34" s="4"/>
      <c r="C34" s="2">
        <v>29</v>
      </c>
      <c r="D34" s="21">
        <f t="shared" si="0"/>
        <v>5476</v>
      </c>
      <c r="E34" s="9">
        <f>(D34:D133*7.5)</f>
        <v>41070</v>
      </c>
      <c r="F34" s="2">
        <f t="shared" si="1"/>
        <v>182.53333333333333</v>
      </c>
      <c r="G34" s="21">
        <f t="shared" si="2"/>
        <v>183</v>
      </c>
      <c r="H34" s="22">
        <f t="shared" si="3"/>
        <v>36.6</v>
      </c>
      <c r="I34" s="21">
        <f t="shared" si="4"/>
        <v>37</v>
      </c>
    </row>
    <row r="35" spans="1:9" x14ac:dyDescent="0.3">
      <c r="A35" s="39"/>
      <c r="B35" s="4"/>
      <c r="C35" s="2">
        <v>30</v>
      </c>
      <c r="D35" s="21">
        <f t="shared" si="0"/>
        <v>5776</v>
      </c>
      <c r="E35" s="9">
        <f>(D35:D134*7.5)</f>
        <v>43320</v>
      </c>
      <c r="F35" s="2">
        <f t="shared" si="1"/>
        <v>192.53333333333333</v>
      </c>
      <c r="G35" s="21">
        <f t="shared" si="2"/>
        <v>193</v>
      </c>
      <c r="H35" s="22">
        <f t="shared" si="3"/>
        <v>38.6</v>
      </c>
      <c r="I35" s="21">
        <f t="shared" si="4"/>
        <v>39</v>
      </c>
    </row>
    <row r="36" spans="1:9" x14ac:dyDescent="0.3">
      <c r="B36" s="4"/>
      <c r="C36" s="2">
        <v>31</v>
      </c>
      <c r="D36" s="21">
        <f t="shared" si="0"/>
        <v>6084</v>
      </c>
      <c r="E36" s="9">
        <f>(D36:D135*8)</f>
        <v>48672</v>
      </c>
      <c r="F36" s="2">
        <f t="shared" si="1"/>
        <v>202.8</v>
      </c>
      <c r="G36" s="21">
        <f t="shared" si="2"/>
        <v>203</v>
      </c>
      <c r="H36" s="22">
        <f t="shared" si="3"/>
        <v>40.6</v>
      </c>
      <c r="I36" s="21">
        <f t="shared" si="4"/>
        <v>41</v>
      </c>
    </row>
    <row r="37" spans="1:9" x14ac:dyDescent="0.3">
      <c r="B37" s="4"/>
      <c r="C37" s="2">
        <v>32</v>
      </c>
      <c r="D37" s="21">
        <f t="shared" si="0"/>
        <v>6400</v>
      </c>
      <c r="E37" s="9">
        <f>(D37:D136*8)</f>
        <v>51200</v>
      </c>
      <c r="F37" s="2">
        <f t="shared" si="1"/>
        <v>213.33333333333334</v>
      </c>
      <c r="G37" s="21">
        <f t="shared" si="2"/>
        <v>213</v>
      </c>
      <c r="H37" s="22">
        <f t="shared" si="3"/>
        <v>42.6</v>
      </c>
      <c r="I37" s="21">
        <f t="shared" si="4"/>
        <v>43</v>
      </c>
    </row>
    <row r="38" spans="1:9" x14ac:dyDescent="0.3">
      <c r="B38" s="4"/>
      <c r="C38" s="2">
        <v>33</v>
      </c>
      <c r="D38" s="21">
        <f t="shared" si="0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0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0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0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0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0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0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0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0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0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0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0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0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0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0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0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0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0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0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0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0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0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0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0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0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0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0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0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0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0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0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0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0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5" zoomScaleNormal="115" workbookViewId="0">
      <selection activeCell="M12" sqref="M12"/>
    </sheetView>
  </sheetViews>
  <sheetFormatPr defaultRowHeight="16.5" x14ac:dyDescent="0.3"/>
  <cols>
    <col min="1" max="1" width="32.75" style="41" customWidth="1"/>
    <col min="2" max="2" width="10.75" style="41" customWidth="1"/>
    <col min="3" max="3" width="11" style="41" customWidth="1"/>
    <col min="4" max="4" width="9.75" style="41" customWidth="1"/>
    <col min="5" max="5" width="10" style="41" customWidth="1"/>
    <col min="6" max="6" width="11.375" style="41" customWidth="1"/>
    <col min="7" max="7" width="10.375" style="41" customWidth="1"/>
    <col min="8" max="8" width="10.625" style="41" customWidth="1"/>
    <col min="9" max="9" width="10.125" style="41" customWidth="1"/>
    <col min="10" max="10" width="10.25" style="41" customWidth="1"/>
    <col min="11" max="11" width="10" style="41" customWidth="1"/>
    <col min="12" max="12" width="10.125" style="41" customWidth="1"/>
    <col min="13" max="13" width="10.375" style="4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163</v>
      </c>
      <c r="C1" s="38" t="s">
        <v>94</v>
      </c>
      <c r="D1" s="38" t="s">
        <v>164</v>
      </c>
      <c r="E1" s="38" t="s">
        <v>165</v>
      </c>
      <c r="F1" s="38" t="s">
        <v>166</v>
      </c>
      <c r="G1" s="38" t="s">
        <v>167</v>
      </c>
      <c r="H1" s="38" t="s">
        <v>168</v>
      </c>
      <c r="I1" s="38" t="s">
        <v>169</v>
      </c>
      <c r="J1" s="38" t="s">
        <v>170</v>
      </c>
      <c r="K1" s="38" t="s">
        <v>171</v>
      </c>
      <c r="L1" s="38" t="s">
        <v>172</v>
      </c>
      <c r="M1" s="38" t="s">
        <v>173</v>
      </c>
      <c r="N1" s="66" t="s">
        <v>177</v>
      </c>
    </row>
    <row r="2" spans="1:14" x14ac:dyDescent="0.3">
      <c r="A2" s="2" t="s">
        <v>176</v>
      </c>
      <c r="B2" s="63">
        <v>1</v>
      </c>
      <c r="C2" s="64" t="s">
        <v>95</v>
      </c>
      <c r="D2" s="63">
        <v>50</v>
      </c>
      <c r="E2" s="63">
        <v>70</v>
      </c>
      <c r="F2" s="63">
        <v>90</v>
      </c>
      <c r="G2" s="63">
        <v>110</v>
      </c>
      <c r="H2" s="63">
        <v>130</v>
      </c>
      <c r="I2" s="63">
        <v>150</v>
      </c>
      <c r="J2" s="63">
        <v>170</v>
      </c>
      <c r="K2" s="63">
        <v>190</v>
      </c>
      <c r="L2" s="63">
        <v>210</v>
      </c>
      <c r="M2" s="63">
        <v>230</v>
      </c>
      <c r="N2" s="63" t="b">
        <v>1</v>
      </c>
    </row>
    <row r="3" spans="1:14" x14ac:dyDescent="0.3">
      <c r="A3" s="63" t="s">
        <v>157</v>
      </c>
      <c r="B3" s="63">
        <v>2</v>
      </c>
      <c r="C3" s="64" t="s">
        <v>95</v>
      </c>
      <c r="D3" s="63">
        <v>430</v>
      </c>
      <c r="E3" s="63">
        <v>460</v>
      </c>
      <c r="F3" s="63">
        <v>490</v>
      </c>
      <c r="G3" s="63">
        <v>520</v>
      </c>
      <c r="H3" s="63">
        <v>550</v>
      </c>
      <c r="I3" s="63">
        <v>580</v>
      </c>
      <c r="J3" s="63">
        <v>610</v>
      </c>
      <c r="K3" s="63">
        <v>640</v>
      </c>
      <c r="L3" s="63">
        <v>670</v>
      </c>
      <c r="M3" s="63">
        <v>700</v>
      </c>
      <c r="N3" s="63" t="b">
        <v>0</v>
      </c>
    </row>
    <row r="4" spans="1:14" x14ac:dyDescent="0.3">
      <c r="A4" s="63" t="s">
        <v>156</v>
      </c>
      <c r="B4" s="63">
        <v>3</v>
      </c>
      <c r="C4" s="64" t="s">
        <v>95</v>
      </c>
      <c r="D4" s="63">
        <v>700</v>
      </c>
      <c r="E4" s="63">
        <v>740</v>
      </c>
      <c r="F4" s="63">
        <v>780</v>
      </c>
      <c r="G4" s="63">
        <v>820</v>
      </c>
      <c r="H4" s="63">
        <v>860</v>
      </c>
      <c r="I4" s="63">
        <v>900</v>
      </c>
      <c r="J4" s="63">
        <v>940</v>
      </c>
      <c r="K4" s="63">
        <v>980</v>
      </c>
      <c r="L4" s="63">
        <v>1020</v>
      </c>
      <c r="M4" s="63">
        <v>1060</v>
      </c>
      <c r="N4" s="63" t="b">
        <v>0</v>
      </c>
    </row>
    <row r="5" spans="1:14" x14ac:dyDescent="0.3">
      <c r="A5" s="63" t="s">
        <v>158</v>
      </c>
      <c r="B5" s="63">
        <v>4</v>
      </c>
      <c r="C5" s="64" t="s">
        <v>95</v>
      </c>
      <c r="D5" s="63">
        <v>1200</v>
      </c>
      <c r="E5" s="63">
        <v>1250</v>
      </c>
      <c r="F5" s="63">
        <v>1300</v>
      </c>
      <c r="G5" s="63">
        <v>1350</v>
      </c>
      <c r="H5" s="63">
        <v>1400</v>
      </c>
      <c r="I5" s="63">
        <v>1450</v>
      </c>
      <c r="J5" s="63">
        <v>1500</v>
      </c>
      <c r="K5" s="63">
        <v>1550</v>
      </c>
      <c r="L5" s="63">
        <v>1600</v>
      </c>
      <c r="M5" s="63">
        <v>1650</v>
      </c>
      <c r="N5" s="63" t="b">
        <v>0</v>
      </c>
    </row>
    <row r="6" spans="1:14" x14ac:dyDescent="0.3">
      <c r="A6" s="63" t="s">
        <v>159</v>
      </c>
      <c r="B6" s="63">
        <v>5</v>
      </c>
      <c r="C6" s="64" t="s">
        <v>95</v>
      </c>
      <c r="D6" s="63">
        <v>2000</v>
      </c>
      <c r="E6" s="63">
        <v>2100</v>
      </c>
      <c r="F6" s="63">
        <v>2200</v>
      </c>
      <c r="G6" s="63">
        <v>2300</v>
      </c>
      <c r="H6" s="63">
        <v>2400</v>
      </c>
      <c r="I6" s="63">
        <v>2500</v>
      </c>
      <c r="J6" s="63">
        <v>2600</v>
      </c>
      <c r="K6" s="63">
        <v>2700</v>
      </c>
      <c r="L6" s="63">
        <v>2800</v>
      </c>
      <c r="M6" s="63">
        <v>2900</v>
      </c>
      <c r="N6" s="63" t="b">
        <v>0</v>
      </c>
    </row>
    <row r="7" spans="1:14" x14ac:dyDescent="0.3">
      <c r="A7" s="63" t="s">
        <v>160</v>
      </c>
      <c r="B7" s="63">
        <v>6</v>
      </c>
      <c r="C7" s="64" t="s">
        <v>95</v>
      </c>
      <c r="D7" s="63">
        <v>4500</v>
      </c>
      <c r="E7" s="63">
        <v>4650</v>
      </c>
      <c r="F7" s="63">
        <v>4800</v>
      </c>
      <c r="G7" s="63">
        <v>4950</v>
      </c>
      <c r="H7" s="63">
        <v>5100</v>
      </c>
      <c r="I7" s="63">
        <v>5250</v>
      </c>
      <c r="J7" s="63">
        <v>5400</v>
      </c>
      <c r="K7" s="63">
        <v>5550</v>
      </c>
      <c r="L7" s="63">
        <v>5700</v>
      </c>
      <c r="M7" s="63">
        <v>5850</v>
      </c>
      <c r="N7" s="63" t="b">
        <v>0</v>
      </c>
    </row>
    <row r="8" spans="1:14" x14ac:dyDescent="0.3">
      <c r="A8" s="63" t="s">
        <v>161</v>
      </c>
      <c r="B8" s="63">
        <v>7</v>
      </c>
      <c r="C8" s="64" t="s">
        <v>95</v>
      </c>
      <c r="D8" s="63">
        <v>7000</v>
      </c>
      <c r="E8" s="63">
        <v>7200</v>
      </c>
      <c r="F8" s="63">
        <v>7400</v>
      </c>
      <c r="G8" s="63">
        <v>7600</v>
      </c>
      <c r="H8" s="63">
        <v>7800</v>
      </c>
      <c r="I8" s="63">
        <v>8000</v>
      </c>
      <c r="J8" s="63">
        <v>8200</v>
      </c>
      <c r="K8" s="63">
        <v>8400</v>
      </c>
      <c r="L8" s="63">
        <v>8600</v>
      </c>
      <c r="M8" s="63">
        <v>8800</v>
      </c>
      <c r="N8" s="63" t="b">
        <v>0</v>
      </c>
    </row>
    <row r="9" spans="1:14" x14ac:dyDescent="0.3">
      <c r="A9" s="63" t="s">
        <v>162</v>
      </c>
      <c r="B9" s="63">
        <v>8</v>
      </c>
      <c r="C9" s="64" t="s">
        <v>95</v>
      </c>
      <c r="D9" s="63">
        <v>10000</v>
      </c>
      <c r="E9" s="63">
        <v>10500</v>
      </c>
      <c r="F9" s="63">
        <v>11000</v>
      </c>
      <c r="G9" s="63">
        <v>11500</v>
      </c>
      <c r="H9" s="63">
        <v>12000</v>
      </c>
      <c r="I9" s="63">
        <v>12500</v>
      </c>
      <c r="J9" s="63">
        <v>13000</v>
      </c>
      <c r="K9" s="63">
        <v>13500</v>
      </c>
      <c r="L9" s="63">
        <v>14000</v>
      </c>
      <c r="M9" s="63">
        <v>14500</v>
      </c>
      <c r="N9" s="63" t="b">
        <v>0</v>
      </c>
    </row>
    <row r="11" spans="1:14" ht="16.899999999999999" customHeight="1" x14ac:dyDescent="0.3"/>
    <row r="12" spans="1:14" ht="16.89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N14" sqref="N14"/>
    </sheetView>
  </sheetViews>
  <sheetFormatPr defaultRowHeight="16.5" x14ac:dyDescent="0.3"/>
  <cols>
    <col min="1" max="1" width="25.125" customWidth="1"/>
    <col min="2" max="2" width="10.5" customWidth="1"/>
  </cols>
  <sheetData>
    <row r="1" spans="1:12" x14ac:dyDescent="0.3">
      <c r="A1" s="38" t="s">
        <v>86</v>
      </c>
      <c r="B1" s="38" t="s">
        <v>175</v>
      </c>
      <c r="C1" s="38" t="s">
        <v>94</v>
      </c>
      <c r="D1" s="38" t="s">
        <v>147</v>
      </c>
      <c r="E1" s="38" t="s">
        <v>148</v>
      </c>
      <c r="F1" s="38" t="s">
        <v>149</v>
      </c>
      <c r="G1" s="38" t="s">
        <v>150</v>
      </c>
      <c r="H1" s="38" t="s">
        <v>151</v>
      </c>
      <c r="I1" s="38" t="s">
        <v>152</v>
      </c>
      <c r="J1" s="38" t="s">
        <v>153</v>
      </c>
      <c r="K1" s="38" t="s">
        <v>154</v>
      </c>
      <c r="L1" s="38" t="s">
        <v>155</v>
      </c>
    </row>
    <row r="2" spans="1:12" x14ac:dyDescent="0.3">
      <c r="A2" s="2" t="s">
        <v>156</v>
      </c>
      <c r="B2" s="63">
        <v>1</v>
      </c>
      <c r="C2" s="64" t="s">
        <v>95</v>
      </c>
      <c r="D2" s="65">
        <f>POWER((3+0.2*('무기 DB'!D2:M2-25)),2)</f>
        <v>64</v>
      </c>
      <c r="E2" s="65">
        <f>POWER((3+0.2*('무기 DB'!E2:O2-25)),2)</f>
        <v>144</v>
      </c>
      <c r="F2" s="65">
        <f>POWER((3+0.2*('무기 DB'!F2:P2-25)),2)</f>
        <v>256</v>
      </c>
      <c r="G2" s="65">
        <f>POWER((3+0.2*('무기 DB'!G2:Q2-25)),2)</f>
        <v>400</v>
      </c>
      <c r="H2" s="65">
        <f>POWER((3+0.2*('무기 DB'!H2:R2-25)),2)</f>
        <v>576</v>
      </c>
      <c r="I2" s="65">
        <f>POWER((3+0.2*('무기 DB'!I2:S2-25)),2)</f>
        <v>784</v>
      </c>
      <c r="J2" s="65">
        <f>POWER((3+0.2*('무기 DB'!J2:T2-25)),2)</f>
        <v>1024</v>
      </c>
      <c r="K2" s="65">
        <f>POWER((3+0.2*('무기 DB'!K2:U2-25)),2)</f>
        <v>1296</v>
      </c>
      <c r="L2" s="65">
        <f>POWER((3+0.2*('무기 DB'!L2:V2-25)),2)</f>
        <v>1600</v>
      </c>
    </row>
    <row r="3" spans="1:12" x14ac:dyDescent="0.3">
      <c r="A3" s="63" t="s">
        <v>157</v>
      </c>
      <c r="B3" s="63">
        <v>2</v>
      </c>
      <c r="C3" s="64" t="s">
        <v>95</v>
      </c>
      <c r="D3" s="65">
        <f>POWER((3+0.2*('무기 DB'!D3:M3-25)),2)</f>
        <v>7056</v>
      </c>
      <c r="E3" s="65">
        <f>POWER((3+0.2*('무기 DB'!E3:O3-25)),2)</f>
        <v>8100</v>
      </c>
      <c r="F3" s="65">
        <f>POWER((3+0.2*('무기 DB'!F3:P3-25)),2)</f>
        <v>9216</v>
      </c>
      <c r="G3" s="65">
        <f>POWER((3+0.2*('무기 DB'!G3:Q3-25)),2)</f>
        <v>10404</v>
      </c>
      <c r="H3" s="65">
        <f>POWER((3+0.2*('무기 DB'!H3:R3-25)),2)</f>
        <v>11664</v>
      </c>
      <c r="I3" s="65">
        <f>POWER((3+0.2*('무기 DB'!I3:S3-25)),2)</f>
        <v>12996</v>
      </c>
      <c r="J3" s="65">
        <f>POWER((3+0.2*('무기 DB'!J3:T3-25)),2)</f>
        <v>14400</v>
      </c>
      <c r="K3" s="65">
        <f>POWER((3+0.2*('무기 DB'!K3:U3-25)),2)</f>
        <v>15876</v>
      </c>
      <c r="L3" s="65">
        <f>POWER((3+0.2*('무기 DB'!L3:V3-25)),2)</f>
        <v>17424</v>
      </c>
    </row>
    <row r="4" spans="1:12" x14ac:dyDescent="0.3">
      <c r="A4" s="63" t="s">
        <v>156</v>
      </c>
      <c r="B4" s="63">
        <v>3</v>
      </c>
      <c r="C4" s="64" t="s">
        <v>95</v>
      </c>
      <c r="D4" s="65">
        <f>POWER((3+0.2*('무기 DB'!D4:M4-25)),2)</f>
        <v>19044</v>
      </c>
      <c r="E4" s="65">
        <f>POWER((3+0.2*('무기 DB'!E4:O4-25)),2)</f>
        <v>21316</v>
      </c>
      <c r="F4" s="65">
        <f>POWER((3+0.2*('무기 DB'!F4:P4-25)),2)</f>
        <v>23716</v>
      </c>
      <c r="G4" s="65">
        <f>POWER((3+0.2*('무기 DB'!G4:Q4-25)),2)</f>
        <v>26244</v>
      </c>
      <c r="H4" s="65">
        <f>POWER((3+0.2*('무기 DB'!H4:R4-25)),2)</f>
        <v>28900</v>
      </c>
      <c r="I4" s="65">
        <f>POWER((3+0.2*('무기 DB'!I4:S4-25)),2)</f>
        <v>31684</v>
      </c>
      <c r="J4" s="65">
        <f>POWER((3+0.2*('무기 DB'!J4:T4-25)),2)</f>
        <v>34596</v>
      </c>
      <c r="K4" s="65">
        <f>POWER((3+0.2*('무기 DB'!K4:U4-25)),2)</f>
        <v>37636</v>
      </c>
      <c r="L4" s="65">
        <f>POWER((3+0.2*('무기 DB'!L4:V4-25)),2)</f>
        <v>40804</v>
      </c>
    </row>
    <row r="5" spans="1:12" x14ac:dyDescent="0.3">
      <c r="A5" s="63" t="s">
        <v>158</v>
      </c>
      <c r="B5" s="63">
        <v>4</v>
      </c>
      <c r="C5" s="64" t="s">
        <v>95</v>
      </c>
      <c r="D5" s="65">
        <f>POWER((3+0.2*('무기 DB'!D5:M5-25)),2)</f>
        <v>56644</v>
      </c>
      <c r="E5" s="65">
        <f>POWER((3+0.2*('무기 DB'!E5:O5-25)),2)</f>
        <v>61504</v>
      </c>
      <c r="F5" s="65">
        <f>POWER((3+0.2*('무기 DB'!F5:P5-25)),2)</f>
        <v>66564</v>
      </c>
      <c r="G5" s="65">
        <f>POWER((3+0.2*('무기 DB'!G5:Q5-25)),2)</f>
        <v>71824</v>
      </c>
      <c r="H5" s="65">
        <f>POWER((3+0.2*('무기 DB'!H5:R5-25)),2)</f>
        <v>77284</v>
      </c>
      <c r="I5" s="65">
        <f>POWER((3+0.2*('무기 DB'!I5:S5-25)),2)</f>
        <v>82944</v>
      </c>
      <c r="J5" s="65">
        <f>POWER((3+0.2*('무기 DB'!J5:T5-25)),2)</f>
        <v>88804</v>
      </c>
      <c r="K5" s="65">
        <f>POWER((3+0.2*('무기 DB'!K5:U5-25)),2)</f>
        <v>94864</v>
      </c>
      <c r="L5" s="65">
        <f>POWER((3+0.2*('무기 DB'!L5:V5-25)),2)</f>
        <v>101124</v>
      </c>
    </row>
    <row r="6" spans="1:12" x14ac:dyDescent="0.3">
      <c r="A6" s="63" t="s">
        <v>159</v>
      </c>
      <c r="B6" s="63">
        <v>5</v>
      </c>
      <c r="C6" s="64" t="s">
        <v>95</v>
      </c>
      <c r="D6" s="65">
        <f>POWER((3+0.2*('무기 DB'!D6:M6-25)),2)</f>
        <v>158404</v>
      </c>
      <c r="E6" s="65">
        <f>POWER((3+0.2*('무기 DB'!E6:O6-25)),2)</f>
        <v>174724</v>
      </c>
      <c r="F6" s="65">
        <f>POWER((3+0.2*('무기 DB'!F6:P6-25)),2)</f>
        <v>191844</v>
      </c>
      <c r="G6" s="65">
        <f>POWER((3+0.2*('무기 DB'!G6:Q6-25)),2)</f>
        <v>209764</v>
      </c>
      <c r="H6" s="65">
        <f>POWER((3+0.2*('무기 DB'!H6:R6-25)),2)</f>
        <v>228484</v>
      </c>
      <c r="I6" s="65">
        <f>POWER((3+0.2*('무기 DB'!I6:S6-25)),2)</f>
        <v>248004</v>
      </c>
      <c r="J6" s="65">
        <f>POWER((3+0.2*('무기 DB'!J6:T6-25)),2)</f>
        <v>268324</v>
      </c>
      <c r="K6" s="65">
        <f>POWER((3+0.2*('무기 DB'!K6:U6-25)),2)</f>
        <v>289444</v>
      </c>
      <c r="L6" s="65">
        <f>POWER((3+0.2*('무기 DB'!L6:V6-25)),2)</f>
        <v>311364</v>
      </c>
    </row>
    <row r="7" spans="1:12" x14ac:dyDescent="0.3">
      <c r="A7" s="63" t="s">
        <v>160</v>
      </c>
      <c r="B7" s="63">
        <v>6</v>
      </c>
      <c r="C7" s="64" t="s">
        <v>95</v>
      </c>
      <c r="D7" s="65">
        <f>POWER((3+0.2*('무기 DB'!D7:M7-25)),2)</f>
        <v>806404</v>
      </c>
      <c r="E7" s="65">
        <f>POWER((3+0.2*('무기 DB'!E7:O7-25)),2)</f>
        <v>861184</v>
      </c>
      <c r="F7" s="65">
        <f>POWER((3+0.2*('무기 DB'!F7:P7-25)),2)</f>
        <v>917764</v>
      </c>
      <c r="G7" s="65">
        <f>POWER((3+0.2*('무기 DB'!G7:Q7-25)),2)</f>
        <v>976144</v>
      </c>
      <c r="H7" s="65">
        <f>POWER((3+0.2*('무기 DB'!H7:R7-25)),2)</f>
        <v>1036324</v>
      </c>
      <c r="I7" s="65">
        <f>POWER((3+0.2*('무기 DB'!I7:S7-25)),2)</f>
        <v>1098304</v>
      </c>
      <c r="J7" s="65">
        <f>POWER((3+0.2*('무기 DB'!J7:T7-25)),2)</f>
        <v>1162084</v>
      </c>
      <c r="K7" s="65">
        <f>POWER((3+0.2*('무기 DB'!K7:U7-25)),2)</f>
        <v>1227664</v>
      </c>
      <c r="L7" s="65">
        <f>POWER((3+0.2*('무기 DB'!L7:V7-25)),2)</f>
        <v>1295044</v>
      </c>
    </row>
    <row r="8" spans="1:12" x14ac:dyDescent="0.3">
      <c r="A8" s="63" t="s">
        <v>161</v>
      </c>
      <c r="B8" s="63">
        <v>7</v>
      </c>
      <c r="C8" s="64" t="s">
        <v>95</v>
      </c>
      <c r="D8" s="65">
        <f>POWER((3+0.2*('무기 DB'!D8:M8-25)),2)</f>
        <v>1954404</v>
      </c>
      <c r="E8" s="65">
        <f>POWER((3+0.2*('무기 DB'!E8:O8-25)),2)</f>
        <v>2067844</v>
      </c>
      <c r="F8" s="65">
        <f>POWER((3+0.2*('무기 DB'!F8:P8-25)),2)</f>
        <v>2184484</v>
      </c>
      <c r="G8" s="65">
        <f>POWER((3+0.2*('무기 DB'!G8:Q8-25)),2)</f>
        <v>2304324</v>
      </c>
      <c r="H8" s="65">
        <f>POWER((3+0.2*('무기 DB'!H8:R8-25)),2)</f>
        <v>2427364</v>
      </c>
      <c r="I8" s="65">
        <f>POWER((3+0.2*('무기 DB'!I8:S8-25)),2)</f>
        <v>2553604</v>
      </c>
      <c r="J8" s="65">
        <f>POWER((3+0.2*('무기 DB'!J8:T8-25)),2)</f>
        <v>2683044</v>
      </c>
      <c r="K8" s="65">
        <f>POWER((3+0.2*('무기 DB'!K8:U8-25)),2)</f>
        <v>2815684</v>
      </c>
      <c r="L8" s="65">
        <f>POWER((3+0.2*('무기 DB'!L8:V8-25)),2)</f>
        <v>2951524</v>
      </c>
    </row>
    <row r="9" spans="1:12" x14ac:dyDescent="0.3">
      <c r="A9" s="63" t="s">
        <v>162</v>
      </c>
      <c r="B9" s="63">
        <v>8</v>
      </c>
      <c r="C9" s="64" t="s">
        <v>95</v>
      </c>
      <c r="D9" s="65">
        <f>POWER((3+0.2*('무기 DB'!D9:M9-25)),2)</f>
        <v>3992004</v>
      </c>
      <c r="E9" s="65">
        <f>POWER((3+0.2*('무기 DB'!E9:O9-25)),2)</f>
        <v>4401604</v>
      </c>
      <c r="F9" s="65">
        <f>POWER((3+0.2*('무기 DB'!F9:P9-25)),2)</f>
        <v>4831204</v>
      </c>
      <c r="G9" s="65">
        <f>POWER((3+0.2*('무기 DB'!G9:Q9-25)),2)</f>
        <v>5280804</v>
      </c>
      <c r="H9" s="65">
        <f>POWER((3+0.2*('무기 DB'!H9:R9-25)),2)</f>
        <v>5750404</v>
      </c>
      <c r="I9" s="65">
        <f>POWER((3+0.2*('무기 DB'!I9:S9-25)),2)</f>
        <v>6240004</v>
      </c>
      <c r="J9" s="65">
        <f>POWER((3+0.2*('무기 DB'!J9:T9-25)),2)</f>
        <v>6749604</v>
      </c>
      <c r="K9" s="65">
        <f>POWER((3+0.2*('무기 DB'!K9:U9-25)),2)</f>
        <v>7279204</v>
      </c>
      <c r="L9" s="65">
        <f>POWER((3+0.2*('무기 DB'!L9:V9-25)),2)</f>
        <v>7828804</v>
      </c>
    </row>
    <row r="10" spans="1:12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</row>
    <row r="11" spans="1:12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</row>
    <row r="12" spans="1:12" x14ac:dyDescent="0.3">
      <c r="A12" s="41"/>
      <c r="B12" s="41"/>
      <c r="C12" s="170" t="s">
        <v>174</v>
      </c>
      <c r="D12" s="170"/>
      <c r="E12" s="170"/>
      <c r="F12" s="41"/>
      <c r="G12" s="41"/>
      <c r="H12" s="41"/>
      <c r="I12" s="41"/>
      <c r="J12" s="41"/>
      <c r="K12" s="41"/>
      <c r="L12" s="41"/>
    </row>
  </sheetData>
  <mergeCells count="1">
    <mergeCell ref="C12:E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3"/>
  <sheetViews>
    <sheetView workbookViewId="0">
      <selection activeCell="O23" sqref="O23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4" t="s">
        <v>63</v>
      </c>
      <c r="D1" s="154"/>
      <c r="E1" s="154"/>
      <c r="F1" s="154"/>
      <c r="G1" s="154"/>
      <c r="I1" t="s">
        <v>100</v>
      </c>
    </row>
    <row r="2" spans="3:14" ht="26.25" customHeight="1" x14ac:dyDescent="0.3">
      <c r="C2" s="154"/>
      <c r="D2" s="154"/>
      <c r="E2" s="154"/>
      <c r="F2" s="154"/>
      <c r="G2" s="154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3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4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4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4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4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4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4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4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1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2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2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2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2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2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2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2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5" t="s">
        <v>128</v>
      </c>
      <c r="C2" s="154"/>
    </row>
    <row r="3" spans="2:3" ht="16.5" customHeight="1" x14ac:dyDescent="0.3">
      <c r="B3" s="154"/>
      <c r="C3" s="154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68" t="s">
        <v>144</v>
      </c>
      <c r="C2" s="168"/>
      <c r="D2" s="168"/>
      <c r="E2" s="168"/>
      <c r="F2" s="168"/>
      <c r="G2" s="168"/>
    </row>
    <row r="3" spans="2:7" ht="16.5" customHeight="1" x14ac:dyDescent="0.3">
      <c r="B3" s="169"/>
      <c r="C3" s="169"/>
      <c r="D3" s="169"/>
      <c r="E3" s="169"/>
      <c r="F3" s="169"/>
      <c r="G3" s="169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무기 DB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최원영</cp:lastModifiedBy>
  <dcterms:created xsi:type="dcterms:W3CDTF">2020-09-05T06:01:34Z</dcterms:created>
  <dcterms:modified xsi:type="dcterms:W3CDTF">2020-09-21T14:21:20Z</dcterms:modified>
</cp:coreProperties>
</file>