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hdns\OneDrive\바탕 화면\나만의 삼\TeamProject1\Project1\Assets\Script\Data\"/>
    </mc:Choice>
  </mc:AlternateContent>
  <xr:revisionPtr revIDLastSave="0" documentId="13_ncr:1_{5E791505-E596-401F-A9C3-4A6E97B7EC39}" xr6:coauthVersionLast="45" xr6:coauthVersionMax="45" xr10:uidLastSave="{00000000-0000-0000-0000-000000000000}"/>
  <bookViews>
    <workbookView xWindow="-120" yWindow="-120" windowWidth="29040" windowHeight="15840" tabRatio="599" activeTab="3" xr2:uid="{00000000-000D-0000-FFFF-FFFF00000000}"/>
  </bookViews>
  <sheets>
    <sheet name="시스템 기획" sheetId="2" r:id="rId1"/>
    <sheet name="훈련DB" sheetId="4" r:id="rId2"/>
    <sheet name="몬스터DB" sheetId="5" r:id="rId3"/>
    <sheet name="weaponData" sheetId="6" r:id="rId4"/>
    <sheet name="Sheet1" sheetId="12" r:id="rId5"/>
    <sheet name="보물" sheetId="7" r:id="rId6"/>
    <sheet name="보물 DB" sheetId="10" r:id="rId7"/>
    <sheet name="수색 DB" sheetId="11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11" i="12" l="1"/>
  <c r="M11" i="12"/>
  <c r="L11" i="12"/>
  <c r="K11" i="12"/>
  <c r="J11" i="12"/>
  <c r="I11" i="12"/>
  <c r="H11" i="12"/>
  <c r="G11" i="12"/>
  <c r="F11" i="12"/>
  <c r="E11" i="12"/>
  <c r="N10" i="12"/>
  <c r="M10" i="12"/>
  <c r="L10" i="12"/>
  <c r="K10" i="12"/>
  <c r="J10" i="12"/>
  <c r="I10" i="12"/>
  <c r="H10" i="12"/>
  <c r="G10" i="12"/>
  <c r="F10" i="12"/>
  <c r="E10" i="12"/>
  <c r="N9" i="12"/>
  <c r="M9" i="12"/>
  <c r="L9" i="12"/>
  <c r="K9" i="12"/>
  <c r="J9" i="12"/>
  <c r="I9" i="12"/>
  <c r="H9" i="12"/>
  <c r="G9" i="12"/>
  <c r="F9" i="12"/>
  <c r="E9" i="12"/>
  <c r="N8" i="12"/>
  <c r="M8" i="12"/>
  <c r="L8" i="12"/>
  <c r="K8" i="12"/>
  <c r="J8" i="12"/>
  <c r="I8" i="12"/>
  <c r="H8" i="12"/>
  <c r="G8" i="12"/>
  <c r="F8" i="12"/>
  <c r="E8" i="12"/>
  <c r="N7" i="12"/>
  <c r="M7" i="12"/>
  <c r="L7" i="12"/>
  <c r="K7" i="12"/>
  <c r="J7" i="12"/>
  <c r="I7" i="12"/>
  <c r="H7" i="12"/>
  <c r="G7" i="12"/>
  <c r="F7" i="12"/>
  <c r="E7" i="12"/>
  <c r="N6" i="12"/>
  <c r="M6" i="12"/>
  <c r="L6" i="12"/>
  <c r="K6" i="12"/>
  <c r="J6" i="12"/>
  <c r="I6" i="12"/>
  <c r="H6" i="12"/>
  <c r="G6" i="12"/>
  <c r="F6" i="12"/>
  <c r="E6" i="12"/>
  <c r="N5" i="12"/>
  <c r="M5" i="12"/>
  <c r="L5" i="12"/>
  <c r="K5" i="12"/>
  <c r="J5" i="12"/>
  <c r="I5" i="12"/>
  <c r="H5" i="12"/>
  <c r="G5" i="12"/>
  <c r="F5" i="12"/>
  <c r="E5" i="12"/>
  <c r="N4" i="12"/>
  <c r="M4" i="12"/>
  <c r="L4" i="12"/>
  <c r="K4" i="12"/>
  <c r="J4" i="12"/>
  <c r="I4" i="12"/>
  <c r="H4" i="12"/>
  <c r="G4" i="12"/>
  <c r="F4" i="12"/>
  <c r="E4" i="12"/>
  <c r="E108" i="4" l="1"/>
  <c r="C108" i="4"/>
  <c r="D108" i="4" s="1"/>
  <c r="C6" i="4" l="1"/>
  <c r="E6" i="4" s="1"/>
  <c r="D6" i="5"/>
  <c r="C104" i="10" l="1"/>
  <c r="C103" i="10"/>
  <c r="C102" i="10"/>
  <c r="C101" i="10"/>
  <c r="C100" i="10"/>
  <c r="C99" i="10"/>
  <c r="C98" i="10"/>
  <c r="C97" i="10"/>
  <c r="C96" i="10"/>
  <c r="C95" i="10"/>
  <c r="C94" i="10"/>
  <c r="C93" i="10"/>
  <c r="C92" i="10"/>
  <c r="C91" i="10"/>
  <c r="C90" i="10"/>
  <c r="C89" i="10"/>
  <c r="C88" i="10"/>
  <c r="C87" i="10"/>
  <c r="C86" i="10"/>
  <c r="C85" i="10"/>
  <c r="C84" i="10"/>
  <c r="C83" i="10"/>
  <c r="C82" i="10"/>
  <c r="C81" i="10"/>
  <c r="C80" i="10"/>
  <c r="C79" i="10"/>
  <c r="C78" i="10"/>
  <c r="C77" i="10"/>
  <c r="C76" i="10"/>
  <c r="C75" i="10"/>
  <c r="C74" i="10"/>
  <c r="C73" i="10"/>
  <c r="C72" i="10"/>
  <c r="C71" i="10"/>
  <c r="C70" i="10"/>
  <c r="C69" i="10"/>
  <c r="C68" i="10"/>
  <c r="C67" i="10"/>
  <c r="C66" i="10"/>
  <c r="C65" i="10"/>
  <c r="C64" i="10"/>
  <c r="C63" i="10"/>
  <c r="C62" i="10"/>
  <c r="C61" i="10"/>
  <c r="C60" i="10"/>
  <c r="C59" i="10"/>
  <c r="C58" i="10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C6" i="10"/>
  <c r="C5" i="10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F15" i="5" l="1"/>
  <c r="Q6" i="4"/>
  <c r="E15" i="5" l="1"/>
  <c r="G15" i="5" s="1"/>
  <c r="X7" i="4"/>
  <c r="X8" i="4"/>
  <c r="X9" i="4"/>
  <c r="X10" i="4"/>
  <c r="X11" i="4"/>
  <c r="X12" i="4"/>
  <c r="X13" i="4"/>
  <c r="X14" i="4"/>
  <c r="X15" i="4"/>
  <c r="X16" i="4"/>
  <c r="X17" i="4"/>
  <c r="X18" i="4"/>
  <c r="X19" i="4"/>
  <c r="X20" i="4"/>
  <c r="X21" i="4"/>
  <c r="X22" i="4"/>
  <c r="X23" i="4"/>
  <c r="X24" i="4"/>
  <c r="X25" i="4"/>
  <c r="X26" i="4"/>
  <c r="X27" i="4"/>
  <c r="X28" i="4"/>
  <c r="X29" i="4"/>
  <c r="X30" i="4"/>
  <c r="X31" i="4"/>
  <c r="X32" i="4"/>
  <c r="X33" i="4"/>
  <c r="X34" i="4"/>
  <c r="X35" i="4"/>
  <c r="X36" i="4"/>
  <c r="X37" i="4"/>
  <c r="X38" i="4"/>
  <c r="X39" i="4"/>
  <c r="X40" i="4"/>
  <c r="X41" i="4"/>
  <c r="X42" i="4"/>
  <c r="X43" i="4"/>
  <c r="X44" i="4"/>
  <c r="X45" i="4"/>
  <c r="X46" i="4"/>
  <c r="X47" i="4"/>
  <c r="X48" i="4"/>
  <c r="X49" i="4"/>
  <c r="X50" i="4"/>
  <c r="X51" i="4"/>
  <c r="X52" i="4"/>
  <c r="X53" i="4"/>
  <c r="X54" i="4"/>
  <c r="X55" i="4"/>
  <c r="X56" i="4"/>
  <c r="X57" i="4"/>
  <c r="X58" i="4"/>
  <c r="X59" i="4"/>
  <c r="X60" i="4"/>
  <c r="X61" i="4"/>
  <c r="X62" i="4"/>
  <c r="X63" i="4"/>
  <c r="X64" i="4"/>
  <c r="X65" i="4"/>
  <c r="X66" i="4"/>
  <c r="X67" i="4"/>
  <c r="X68" i="4"/>
  <c r="X69" i="4"/>
  <c r="X70" i="4"/>
  <c r="X71" i="4"/>
  <c r="X72" i="4"/>
  <c r="X73" i="4"/>
  <c r="X74" i="4"/>
  <c r="X75" i="4"/>
  <c r="X76" i="4"/>
  <c r="X77" i="4"/>
  <c r="X78" i="4"/>
  <c r="X79" i="4"/>
  <c r="X80" i="4"/>
  <c r="X81" i="4"/>
  <c r="X82" i="4"/>
  <c r="X83" i="4"/>
  <c r="X84" i="4"/>
  <c r="X85" i="4"/>
  <c r="X86" i="4"/>
  <c r="X87" i="4"/>
  <c r="X88" i="4"/>
  <c r="X89" i="4"/>
  <c r="X90" i="4"/>
  <c r="X91" i="4"/>
  <c r="X92" i="4"/>
  <c r="X93" i="4"/>
  <c r="X94" i="4"/>
  <c r="X95" i="4"/>
  <c r="X96" i="4"/>
  <c r="X97" i="4"/>
  <c r="X98" i="4"/>
  <c r="X99" i="4"/>
  <c r="X100" i="4"/>
  <c r="X101" i="4"/>
  <c r="X102" i="4"/>
  <c r="X103" i="4"/>
  <c r="X104" i="4"/>
  <c r="X105" i="4"/>
  <c r="X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5" i="4"/>
  <c r="Q86" i="4"/>
  <c r="Q87" i="4"/>
  <c r="Q88" i="4"/>
  <c r="Q89" i="4"/>
  <c r="Q90" i="4"/>
  <c r="Q91" i="4"/>
  <c r="Q92" i="4"/>
  <c r="Q93" i="4"/>
  <c r="Q94" i="4"/>
  <c r="Q95" i="4"/>
  <c r="Q96" i="4"/>
  <c r="Q97" i="4"/>
  <c r="Q98" i="4"/>
  <c r="Q99" i="4"/>
  <c r="Q100" i="4"/>
  <c r="Q101" i="4"/>
  <c r="Q102" i="4"/>
  <c r="Q103" i="4"/>
  <c r="Q104" i="4"/>
  <c r="Q105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6" i="4"/>
  <c r="C7" i="4"/>
  <c r="E7" i="4" s="1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D6" i="4"/>
  <c r="E12" i="5" l="1"/>
  <c r="F12" i="5"/>
  <c r="E98" i="5"/>
  <c r="F98" i="5"/>
  <c r="E90" i="5"/>
  <c r="F90" i="5"/>
  <c r="G90" i="5" s="1"/>
  <c r="F82" i="5"/>
  <c r="E82" i="5"/>
  <c r="F74" i="5"/>
  <c r="E74" i="5"/>
  <c r="F66" i="5"/>
  <c r="G66" i="5" s="1"/>
  <c r="H66" i="5" s="1"/>
  <c r="I66" i="5" s="1"/>
  <c r="E66" i="5"/>
  <c r="E58" i="5"/>
  <c r="F58" i="5"/>
  <c r="G58" i="5" s="1"/>
  <c r="E50" i="5"/>
  <c r="F50" i="5"/>
  <c r="F42" i="5"/>
  <c r="E42" i="5"/>
  <c r="F34" i="5"/>
  <c r="E34" i="5"/>
  <c r="F26" i="5"/>
  <c r="E26" i="5"/>
  <c r="F18" i="5"/>
  <c r="G18" i="5" s="1"/>
  <c r="H18" i="5" s="1"/>
  <c r="I18" i="5" s="1"/>
  <c r="E18" i="5"/>
  <c r="E101" i="5"/>
  <c r="F101" i="5"/>
  <c r="G101" i="5" s="1"/>
  <c r="E93" i="5"/>
  <c r="F93" i="5"/>
  <c r="E85" i="5"/>
  <c r="F85" i="5"/>
  <c r="G85" i="5" s="1"/>
  <c r="E77" i="5"/>
  <c r="F77" i="5"/>
  <c r="E69" i="5"/>
  <c r="F69" i="5"/>
  <c r="G69" i="5" s="1"/>
  <c r="E61" i="5"/>
  <c r="F61" i="5"/>
  <c r="E53" i="5"/>
  <c r="F53" i="5"/>
  <c r="G53" i="5" s="1"/>
  <c r="H53" i="5" s="1"/>
  <c r="I53" i="5" s="1"/>
  <c r="E45" i="5"/>
  <c r="F45" i="5"/>
  <c r="E37" i="5"/>
  <c r="F37" i="5"/>
  <c r="G37" i="5" s="1"/>
  <c r="E29" i="5"/>
  <c r="F29" i="5"/>
  <c r="E25" i="5"/>
  <c r="F25" i="5"/>
  <c r="G25" i="5" s="1"/>
  <c r="E17" i="5"/>
  <c r="F17" i="5"/>
  <c r="E104" i="5"/>
  <c r="F104" i="5"/>
  <c r="G104" i="5" s="1"/>
  <c r="H104" i="5" s="1"/>
  <c r="I104" i="5" s="1"/>
  <c r="F96" i="5"/>
  <c r="E96" i="5"/>
  <c r="E88" i="5"/>
  <c r="F88" i="5"/>
  <c r="G88" i="5" s="1"/>
  <c r="E80" i="5"/>
  <c r="F80" i="5"/>
  <c r="E72" i="5"/>
  <c r="F72" i="5"/>
  <c r="G72" i="5" s="1"/>
  <c r="F68" i="5"/>
  <c r="G68" i="5" s="1"/>
  <c r="H68" i="5" s="1"/>
  <c r="I68" i="5" s="1"/>
  <c r="E68" i="5"/>
  <c r="F64" i="5"/>
  <c r="E64" i="5"/>
  <c r="E60" i="5"/>
  <c r="F60" i="5"/>
  <c r="F56" i="5"/>
  <c r="E56" i="5"/>
  <c r="E52" i="5"/>
  <c r="F52" i="5"/>
  <c r="F48" i="5"/>
  <c r="E48" i="5"/>
  <c r="E44" i="5"/>
  <c r="F44" i="5"/>
  <c r="E40" i="5"/>
  <c r="F40" i="5"/>
  <c r="G40" i="5" s="1"/>
  <c r="F36" i="5"/>
  <c r="G36" i="5" s="1"/>
  <c r="H36" i="5" s="1"/>
  <c r="I36" i="5" s="1"/>
  <c r="E36" i="5"/>
  <c r="E32" i="5"/>
  <c r="F32" i="5"/>
  <c r="G32" i="5" s="1"/>
  <c r="F28" i="5"/>
  <c r="G28" i="5" s="1"/>
  <c r="E28" i="5"/>
  <c r="F24" i="5"/>
  <c r="E24" i="5"/>
  <c r="F20" i="5"/>
  <c r="E20" i="5"/>
  <c r="E16" i="5"/>
  <c r="F16" i="5"/>
  <c r="G16" i="5" s="1"/>
  <c r="F102" i="5"/>
  <c r="G102" i="5" s="1"/>
  <c r="E102" i="5"/>
  <c r="F94" i="5"/>
  <c r="E94" i="5"/>
  <c r="F86" i="5"/>
  <c r="G86" i="5" s="1"/>
  <c r="E86" i="5"/>
  <c r="E78" i="5"/>
  <c r="F78" i="5"/>
  <c r="G78" i="5" s="1"/>
  <c r="E70" i="5"/>
  <c r="F70" i="5"/>
  <c r="F62" i="5"/>
  <c r="E62" i="5"/>
  <c r="F54" i="5"/>
  <c r="E54" i="5"/>
  <c r="F46" i="5"/>
  <c r="E46" i="5"/>
  <c r="E38" i="5"/>
  <c r="F38" i="5"/>
  <c r="E30" i="5"/>
  <c r="F30" i="5"/>
  <c r="G30" i="5" s="1"/>
  <c r="H30" i="5" s="1"/>
  <c r="I30" i="5" s="1"/>
  <c r="F22" i="5"/>
  <c r="E22" i="5"/>
  <c r="E105" i="5"/>
  <c r="F105" i="5"/>
  <c r="G105" i="5" s="1"/>
  <c r="F97" i="5"/>
  <c r="G97" i="5" s="1"/>
  <c r="E97" i="5"/>
  <c r="E89" i="5"/>
  <c r="F89" i="5"/>
  <c r="G89" i="5" s="1"/>
  <c r="E81" i="5"/>
  <c r="F81" i="5"/>
  <c r="E73" i="5"/>
  <c r="F73" i="5"/>
  <c r="G73" i="5" s="1"/>
  <c r="H73" i="5" s="1"/>
  <c r="I73" i="5" s="1"/>
  <c r="E65" i="5"/>
  <c r="F65" i="5"/>
  <c r="F57" i="5"/>
  <c r="E57" i="5"/>
  <c r="E49" i="5"/>
  <c r="F49" i="5"/>
  <c r="E41" i="5"/>
  <c r="F41" i="5"/>
  <c r="G41" i="5" s="1"/>
  <c r="H41" i="5" s="1"/>
  <c r="I41" i="5" s="1"/>
  <c r="E33" i="5"/>
  <c r="F33" i="5"/>
  <c r="E21" i="5"/>
  <c r="F21" i="5"/>
  <c r="G21" i="5" s="1"/>
  <c r="H21" i="5" s="1"/>
  <c r="I21" i="5" s="1"/>
  <c r="E7" i="5"/>
  <c r="F7" i="5"/>
  <c r="E100" i="5"/>
  <c r="F100" i="5"/>
  <c r="G100" i="5" s="1"/>
  <c r="H100" i="5" s="1"/>
  <c r="I100" i="5" s="1"/>
  <c r="E92" i="5"/>
  <c r="F92" i="5"/>
  <c r="E84" i="5"/>
  <c r="F84" i="5"/>
  <c r="G84" i="5" s="1"/>
  <c r="F76" i="5"/>
  <c r="G76" i="5" s="1"/>
  <c r="H76" i="5" s="1"/>
  <c r="I76" i="5" s="1"/>
  <c r="E76" i="5"/>
  <c r="E8" i="5"/>
  <c r="F8" i="5"/>
  <c r="G8" i="5" s="1"/>
  <c r="F103" i="5"/>
  <c r="G103" i="5" s="1"/>
  <c r="H103" i="5" s="1"/>
  <c r="I103" i="5" s="1"/>
  <c r="E103" i="5"/>
  <c r="E99" i="5"/>
  <c r="F99" i="5"/>
  <c r="G99" i="5" s="1"/>
  <c r="H99" i="5" s="1"/>
  <c r="I99" i="5" s="1"/>
  <c r="F95" i="5"/>
  <c r="G95" i="5" s="1"/>
  <c r="H95" i="5" s="1"/>
  <c r="I95" i="5" s="1"/>
  <c r="E95" i="5"/>
  <c r="E91" i="5"/>
  <c r="F91" i="5"/>
  <c r="G91" i="5" s="1"/>
  <c r="E87" i="5"/>
  <c r="F87" i="5"/>
  <c r="F83" i="5"/>
  <c r="E83" i="5"/>
  <c r="E79" i="5"/>
  <c r="F79" i="5"/>
  <c r="F75" i="5"/>
  <c r="E75" i="5"/>
  <c r="E71" i="5"/>
  <c r="F71" i="5"/>
  <c r="E67" i="5"/>
  <c r="F67" i="5"/>
  <c r="G67" i="5" s="1"/>
  <c r="H67" i="5" s="1"/>
  <c r="I67" i="5" s="1"/>
  <c r="E63" i="5"/>
  <c r="F63" i="5"/>
  <c r="E59" i="5"/>
  <c r="F59" i="5"/>
  <c r="G59" i="5" s="1"/>
  <c r="F55" i="5"/>
  <c r="G55" i="5" s="1"/>
  <c r="H55" i="5" s="1"/>
  <c r="I55" i="5" s="1"/>
  <c r="E55" i="5"/>
  <c r="E51" i="5"/>
  <c r="F51" i="5"/>
  <c r="G51" i="5" s="1"/>
  <c r="E47" i="5"/>
  <c r="F47" i="5"/>
  <c r="F43" i="5"/>
  <c r="E43" i="5"/>
  <c r="E39" i="5"/>
  <c r="F39" i="5"/>
  <c r="F35" i="5"/>
  <c r="E35" i="5"/>
  <c r="E31" i="5"/>
  <c r="F31" i="5"/>
  <c r="E27" i="5"/>
  <c r="F27" i="5"/>
  <c r="G27" i="5" s="1"/>
  <c r="H27" i="5" s="1"/>
  <c r="I27" i="5" s="1"/>
  <c r="E23" i="5"/>
  <c r="F23" i="5"/>
  <c r="E19" i="5"/>
  <c r="F19" i="5"/>
  <c r="G19" i="5" s="1"/>
  <c r="F14" i="5"/>
  <c r="E14" i="5"/>
  <c r="H88" i="5"/>
  <c r="I88" i="5" s="1"/>
  <c r="H32" i="5"/>
  <c r="I32" i="5" s="1"/>
  <c r="H15" i="5"/>
  <c r="I15" i="5" s="1"/>
  <c r="H90" i="5"/>
  <c r="I90" i="5" s="1"/>
  <c r="H8" i="5"/>
  <c r="I8" i="5" s="1"/>
  <c r="H101" i="5"/>
  <c r="I101" i="5" s="1"/>
  <c r="Y9" i="4"/>
  <c r="Z9" i="4" s="1"/>
  <c r="Y10" i="4"/>
  <c r="Z10" i="4" s="1"/>
  <c r="Y14" i="4"/>
  <c r="Z14" i="4" s="1"/>
  <c r="Y17" i="4"/>
  <c r="Z17" i="4" s="1"/>
  <c r="Y21" i="4"/>
  <c r="Z21" i="4" s="1"/>
  <c r="Y22" i="4"/>
  <c r="Z22" i="4" s="1"/>
  <c r="Y25" i="4"/>
  <c r="Z25" i="4" s="1"/>
  <c r="Y26" i="4"/>
  <c r="Z26" i="4" s="1"/>
  <c r="Y29" i="4"/>
  <c r="Z29" i="4" s="1"/>
  <c r="Y30" i="4"/>
  <c r="Z30" i="4" s="1"/>
  <c r="Y34" i="4"/>
  <c r="Z34" i="4" s="1"/>
  <c r="Y37" i="4"/>
  <c r="Z37" i="4" s="1"/>
  <c r="Y38" i="4"/>
  <c r="Z38" i="4" s="1"/>
  <c r="Y41" i="4"/>
  <c r="Z41" i="4" s="1"/>
  <c r="Y42" i="4"/>
  <c r="Z42" i="4" s="1"/>
  <c r="Y45" i="4"/>
  <c r="Z45" i="4" s="1"/>
  <c r="Y46" i="4"/>
  <c r="Z46" i="4" s="1"/>
  <c r="Y54" i="4"/>
  <c r="Z54" i="4" s="1"/>
  <c r="Y57" i="4"/>
  <c r="Z57" i="4" s="1"/>
  <c r="Y58" i="4"/>
  <c r="Z58" i="4" s="1"/>
  <c r="Y59" i="4"/>
  <c r="Z59" i="4" s="1"/>
  <c r="Y61" i="4"/>
  <c r="Z61" i="4" s="1"/>
  <c r="Y62" i="4"/>
  <c r="Z62" i="4" s="1"/>
  <c r="Y66" i="4"/>
  <c r="Z66" i="4" s="1"/>
  <c r="Y67" i="4"/>
  <c r="Z67" i="4" s="1"/>
  <c r="Y68" i="4"/>
  <c r="Z68" i="4" s="1"/>
  <c r="Y69" i="4"/>
  <c r="Z69" i="4" s="1"/>
  <c r="Y70" i="4"/>
  <c r="Z70" i="4" s="1"/>
  <c r="Y74" i="4"/>
  <c r="Z74" i="4" s="1"/>
  <c r="Y75" i="4"/>
  <c r="Z75" i="4" s="1"/>
  <c r="Y76" i="4"/>
  <c r="Z76" i="4" s="1"/>
  <c r="Y77" i="4"/>
  <c r="Z77" i="4" s="1"/>
  <c r="Y78" i="4"/>
  <c r="Z78" i="4" s="1"/>
  <c r="Y82" i="4"/>
  <c r="Z82" i="4" s="1"/>
  <c r="Y83" i="4"/>
  <c r="Z83" i="4" s="1"/>
  <c r="Y84" i="4"/>
  <c r="Z84" i="4" s="1"/>
  <c r="Y85" i="4"/>
  <c r="Z85" i="4" s="1"/>
  <c r="Y86" i="4"/>
  <c r="Z86" i="4" s="1"/>
  <c r="Y90" i="4"/>
  <c r="Z90" i="4" s="1"/>
  <c r="Y91" i="4"/>
  <c r="Z91" i="4" s="1"/>
  <c r="Y92" i="4"/>
  <c r="Z92" i="4" s="1"/>
  <c r="Y93" i="4"/>
  <c r="Z93" i="4" s="1"/>
  <c r="Y94" i="4"/>
  <c r="Z94" i="4" s="1"/>
  <c r="Y98" i="4"/>
  <c r="Z98" i="4" s="1"/>
  <c r="Y99" i="4"/>
  <c r="Z99" i="4" s="1"/>
  <c r="Y100" i="4"/>
  <c r="Z100" i="4" s="1"/>
  <c r="Y101" i="4"/>
  <c r="Z101" i="4" s="1"/>
  <c r="Y102" i="4"/>
  <c r="Z102" i="4" s="1"/>
  <c r="Y104" i="4"/>
  <c r="Z104" i="4" s="1"/>
  <c r="Y105" i="4"/>
  <c r="Z105" i="4" s="1"/>
  <c r="Y103" i="4"/>
  <c r="Z103" i="4" s="1"/>
  <c r="Y97" i="4"/>
  <c r="Z97" i="4" s="1"/>
  <c r="Y96" i="4"/>
  <c r="Z96" i="4" s="1"/>
  <c r="Y95" i="4"/>
  <c r="Z95" i="4" s="1"/>
  <c r="Y89" i="4"/>
  <c r="Z89" i="4" s="1"/>
  <c r="Y88" i="4"/>
  <c r="Z88" i="4" s="1"/>
  <c r="Y87" i="4"/>
  <c r="Z87" i="4" s="1"/>
  <c r="Y81" i="4"/>
  <c r="Z81" i="4" s="1"/>
  <c r="Y80" i="4"/>
  <c r="Z80" i="4" s="1"/>
  <c r="Y79" i="4"/>
  <c r="Z79" i="4" s="1"/>
  <c r="Y73" i="4"/>
  <c r="Z73" i="4" s="1"/>
  <c r="Y72" i="4"/>
  <c r="Z72" i="4" s="1"/>
  <c r="Y71" i="4"/>
  <c r="Z71" i="4" s="1"/>
  <c r="Y65" i="4"/>
  <c r="Z65" i="4" s="1"/>
  <c r="Y64" i="4"/>
  <c r="Z64" i="4" s="1"/>
  <c r="Y63" i="4"/>
  <c r="Z63" i="4" s="1"/>
  <c r="Y60" i="4"/>
  <c r="Z60" i="4" s="1"/>
  <c r="Y56" i="4"/>
  <c r="Z56" i="4" s="1"/>
  <c r="Y55" i="4"/>
  <c r="Z55" i="4" s="1"/>
  <c r="Y53" i="4"/>
  <c r="Z53" i="4" s="1"/>
  <c r="Y52" i="4"/>
  <c r="Z52" i="4" s="1"/>
  <c r="Y51" i="4"/>
  <c r="Z51" i="4" s="1"/>
  <c r="Y50" i="4"/>
  <c r="Z50" i="4" s="1"/>
  <c r="Y49" i="4"/>
  <c r="Z49" i="4" s="1"/>
  <c r="Y48" i="4"/>
  <c r="Z48" i="4" s="1"/>
  <c r="Y47" i="4"/>
  <c r="Z47" i="4" s="1"/>
  <c r="Y44" i="4"/>
  <c r="Z44" i="4" s="1"/>
  <c r="Y43" i="4"/>
  <c r="Z43" i="4" s="1"/>
  <c r="Y40" i="4"/>
  <c r="Z40" i="4" s="1"/>
  <c r="Y39" i="4"/>
  <c r="Z39" i="4" s="1"/>
  <c r="Y36" i="4"/>
  <c r="Z36" i="4" s="1"/>
  <c r="Y35" i="4"/>
  <c r="Z35" i="4" s="1"/>
  <c r="Y33" i="4"/>
  <c r="Z33" i="4" s="1"/>
  <c r="Y32" i="4"/>
  <c r="Z32" i="4" s="1"/>
  <c r="Y31" i="4"/>
  <c r="Z31" i="4" s="1"/>
  <c r="Y28" i="4"/>
  <c r="Z28" i="4" s="1"/>
  <c r="Y27" i="4"/>
  <c r="Z27" i="4" s="1"/>
  <c r="Y24" i="4"/>
  <c r="Z24" i="4" s="1"/>
  <c r="Y23" i="4"/>
  <c r="Z23" i="4" s="1"/>
  <c r="Y20" i="4"/>
  <c r="Z20" i="4" s="1"/>
  <c r="Y19" i="4"/>
  <c r="Z19" i="4" s="1"/>
  <c r="Y18" i="4"/>
  <c r="Z18" i="4" s="1"/>
  <c r="Y16" i="4"/>
  <c r="Z16" i="4" s="1"/>
  <c r="Y15" i="4"/>
  <c r="Z15" i="4" s="1"/>
  <c r="Y13" i="4"/>
  <c r="Z13" i="4" s="1"/>
  <c r="Y12" i="4"/>
  <c r="Z12" i="4" s="1"/>
  <c r="Y11" i="4"/>
  <c r="Z11" i="4" s="1"/>
  <c r="Y8" i="4"/>
  <c r="Z8" i="4" s="1"/>
  <c r="Y7" i="4"/>
  <c r="Z7" i="4" s="1"/>
  <c r="R8" i="4"/>
  <c r="S8" i="4" s="1"/>
  <c r="R9" i="4"/>
  <c r="S9" i="4" s="1"/>
  <c r="R10" i="4"/>
  <c r="S10" i="4" s="1"/>
  <c r="R11" i="4"/>
  <c r="S11" i="4" s="1"/>
  <c r="R12" i="4"/>
  <c r="S12" i="4" s="1"/>
  <c r="R13" i="4"/>
  <c r="S13" i="4" s="1"/>
  <c r="R14" i="4"/>
  <c r="S14" i="4" s="1"/>
  <c r="R17" i="4"/>
  <c r="S17" i="4" s="1"/>
  <c r="R20" i="4"/>
  <c r="S20" i="4" s="1"/>
  <c r="R22" i="4"/>
  <c r="S22" i="4" s="1"/>
  <c r="R23" i="4"/>
  <c r="S23" i="4" s="1"/>
  <c r="R24" i="4"/>
  <c r="S24" i="4" s="1"/>
  <c r="R25" i="4"/>
  <c r="S25" i="4" s="1"/>
  <c r="R26" i="4"/>
  <c r="S26" i="4" s="1"/>
  <c r="R28" i="4"/>
  <c r="S28" i="4" s="1"/>
  <c r="R29" i="4"/>
  <c r="S29" i="4" s="1"/>
  <c r="R30" i="4"/>
  <c r="S30" i="4" s="1"/>
  <c r="R31" i="4"/>
  <c r="S31" i="4" s="1"/>
  <c r="R32" i="4"/>
  <c r="S32" i="4" s="1"/>
  <c r="R34" i="4"/>
  <c r="S34" i="4" s="1"/>
  <c r="R36" i="4"/>
  <c r="S36" i="4" s="1"/>
  <c r="R37" i="4"/>
  <c r="S37" i="4" s="1"/>
  <c r="R38" i="4"/>
  <c r="S38" i="4" s="1"/>
  <c r="R39" i="4"/>
  <c r="S39" i="4" s="1"/>
  <c r="R42" i="4"/>
  <c r="S42" i="4" s="1"/>
  <c r="R43" i="4"/>
  <c r="S43" i="4" s="1"/>
  <c r="R44" i="4"/>
  <c r="S44" i="4" s="1"/>
  <c r="R45" i="4"/>
  <c r="S45" i="4" s="1"/>
  <c r="R46" i="4"/>
  <c r="S46" i="4" s="1"/>
  <c r="R47" i="4"/>
  <c r="S47" i="4" s="1"/>
  <c r="R48" i="4"/>
  <c r="S48" i="4" s="1"/>
  <c r="R49" i="4"/>
  <c r="S49" i="4" s="1"/>
  <c r="R50" i="4"/>
  <c r="S50" i="4" s="1"/>
  <c r="R51" i="4"/>
  <c r="S51" i="4" s="1"/>
  <c r="R52" i="4"/>
  <c r="S52" i="4" s="1"/>
  <c r="R53" i="4"/>
  <c r="S53" i="4" s="1"/>
  <c r="R54" i="4"/>
  <c r="S54" i="4" s="1"/>
  <c r="R55" i="4"/>
  <c r="S55" i="4" s="1"/>
  <c r="R56" i="4"/>
  <c r="S56" i="4" s="1"/>
  <c r="R58" i="4"/>
  <c r="S58" i="4" s="1"/>
  <c r="R59" i="4"/>
  <c r="S59" i="4" s="1"/>
  <c r="R60" i="4"/>
  <c r="S60" i="4" s="1"/>
  <c r="R61" i="4"/>
  <c r="S61" i="4" s="1"/>
  <c r="R62" i="4"/>
  <c r="S62" i="4" s="1"/>
  <c r="R63" i="4"/>
  <c r="S63" i="4" s="1"/>
  <c r="R64" i="4"/>
  <c r="S64" i="4" s="1"/>
  <c r="R65" i="4"/>
  <c r="S65" i="4" s="1"/>
  <c r="R66" i="4"/>
  <c r="S66" i="4" s="1"/>
  <c r="R67" i="4"/>
  <c r="S67" i="4" s="1"/>
  <c r="R68" i="4"/>
  <c r="S68" i="4" s="1"/>
  <c r="R69" i="4"/>
  <c r="S69" i="4" s="1"/>
  <c r="R70" i="4"/>
  <c r="S70" i="4" s="1"/>
  <c r="R71" i="4"/>
  <c r="S71" i="4" s="1"/>
  <c r="R72" i="4"/>
  <c r="S72" i="4" s="1"/>
  <c r="R74" i="4"/>
  <c r="S74" i="4" s="1"/>
  <c r="R75" i="4"/>
  <c r="S75" i="4" s="1"/>
  <c r="R76" i="4"/>
  <c r="S76" i="4" s="1"/>
  <c r="R77" i="4"/>
  <c r="S77" i="4" s="1"/>
  <c r="R78" i="4"/>
  <c r="S78" i="4" s="1"/>
  <c r="R79" i="4"/>
  <c r="S79" i="4" s="1"/>
  <c r="R80" i="4"/>
  <c r="S80" i="4" s="1"/>
  <c r="R81" i="4"/>
  <c r="S81" i="4" s="1"/>
  <c r="R82" i="4"/>
  <c r="S82" i="4" s="1"/>
  <c r="R83" i="4"/>
  <c r="S83" i="4" s="1"/>
  <c r="R84" i="4"/>
  <c r="S84" i="4" s="1"/>
  <c r="R85" i="4"/>
  <c r="S85" i="4" s="1"/>
  <c r="R86" i="4"/>
  <c r="S86" i="4" s="1"/>
  <c r="R88" i="4"/>
  <c r="S88" i="4" s="1"/>
  <c r="R89" i="4"/>
  <c r="S89" i="4" s="1"/>
  <c r="R90" i="4"/>
  <c r="S90" i="4" s="1"/>
  <c r="R91" i="4"/>
  <c r="S91" i="4" s="1"/>
  <c r="R92" i="4"/>
  <c r="S92" i="4" s="1"/>
  <c r="R93" i="4"/>
  <c r="S93" i="4" s="1"/>
  <c r="R94" i="4"/>
  <c r="S94" i="4" s="1"/>
  <c r="R95" i="4"/>
  <c r="S95" i="4" s="1"/>
  <c r="R96" i="4"/>
  <c r="S96" i="4" s="1"/>
  <c r="R97" i="4"/>
  <c r="S97" i="4" s="1"/>
  <c r="R98" i="4"/>
  <c r="S98" i="4" s="1"/>
  <c r="R99" i="4"/>
  <c r="S99" i="4" s="1"/>
  <c r="R100" i="4"/>
  <c r="S100" i="4" s="1"/>
  <c r="R101" i="4"/>
  <c r="S101" i="4" s="1"/>
  <c r="R102" i="4"/>
  <c r="S102" i="4" s="1"/>
  <c r="R103" i="4"/>
  <c r="S103" i="4" s="1"/>
  <c r="R104" i="4"/>
  <c r="S104" i="4" s="1"/>
  <c r="R105" i="4"/>
  <c r="S105" i="4" s="1"/>
  <c r="R87" i="4"/>
  <c r="S87" i="4" s="1"/>
  <c r="R73" i="4"/>
  <c r="S73" i="4" s="1"/>
  <c r="R57" i="4"/>
  <c r="S57" i="4" s="1"/>
  <c r="R41" i="4"/>
  <c r="S41" i="4" s="1"/>
  <c r="R40" i="4"/>
  <c r="S40" i="4" s="1"/>
  <c r="R35" i="4"/>
  <c r="S35" i="4" s="1"/>
  <c r="R33" i="4"/>
  <c r="S33" i="4" s="1"/>
  <c r="R27" i="4"/>
  <c r="S27" i="4" s="1"/>
  <c r="R21" i="4"/>
  <c r="S21" i="4" s="1"/>
  <c r="R19" i="4"/>
  <c r="S19" i="4" s="1"/>
  <c r="R18" i="4"/>
  <c r="S18" i="4" s="1"/>
  <c r="R16" i="4"/>
  <c r="S16" i="4" s="1"/>
  <c r="R15" i="4"/>
  <c r="S15" i="4" s="1"/>
  <c r="R7" i="4"/>
  <c r="S7" i="4" s="1"/>
  <c r="K7" i="4"/>
  <c r="L7" i="4" s="1"/>
  <c r="K8" i="4"/>
  <c r="L8" i="4" s="1"/>
  <c r="K9" i="4"/>
  <c r="L9" i="4" s="1"/>
  <c r="K11" i="4"/>
  <c r="L11" i="4" s="1"/>
  <c r="K13" i="4"/>
  <c r="L13" i="4" s="1"/>
  <c r="K14" i="4"/>
  <c r="L14" i="4" s="1"/>
  <c r="K15" i="4"/>
  <c r="L15" i="4" s="1"/>
  <c r="K16" i="4"/>
  <c r="L16" i="4" s="1"/>
  <c r="K17" i="4"/>
  <c r="L17" i="4" s="1"/>
  <c r="K18" i="4"/>
  <c r="L18" i="4" s="1"/>
  <c r="K19" i="4"/>
  <c r="L19" i="4" s="1"/>
  <c r="K21" i="4"/>
  <c r="L21" i="4" s="1"/>
  <c r="K22" i="4"/>
  <c r="L22" i="4" s="1"/>
  <c r="K23" i="4"/>
  <c r="L23" i="4" s="1"/>
  <c r="K25" i="4"/>
  <c r="L25" i="4" s="1"/>
  <c r="K27" i="4"/>
  <c r="L27" i="4" s="1"/>
  <c r="K29" i="4"/>
  <c r="L29" i="4" s="1"/>
  <c r="K30" i="4"/>
  <c r="L30" i="4" s="1"/>
  <c r="K31" i="4"/>
  <c r="L31" i="4" s="1"/>
  <c r="K32" i="4"/>
  <c r="L32" i="4" s="1"/>
  <c r="K33" i="4"/>
  <c r="L33" i="4" s="1"/>
  <c r="K35" i="4"/>
  <c r="L35" i="4" s="1"/>
  <c r="K36" i="4"/>
  <c r="L36" i="4" s="1"/>
  <c r="K37" i="4"/>
  <c r="L37" i="4" s="1"/>
  <c r="K38" i="4"/>
  <c r="L38" i="4" s="1"/>
  <c r="K39" i="4"/>
  <c r="L39" i="4" s="1"/>
  <c r="K40" i="4"/>
  <c r="L40" i="4" s="1"/>
  <c r="K41" i="4"/>
  <c r="L41" i="4" s="1"/>
  <c r="K43" i="4"/>
  <c r="L43" i="4" s="1"/>
  <c r="K45" i="4"/>
  <c r="L45" i="4" s="1"/>
  <c r="K46" i="4"/>
  <c r="L46" i="4" s="1"/>
  <c r="K47" i="4"/>
  <c r="L47" i="4" s="1"/>
  <c r="K48" i="4"/>
  <c r="L48" i="4" s="1"/>
  <c r="K49" i="4"/>
  <c r="L49" i="4" s="1"/>
  <c r="K50" i="4"/>
  <c r="L50" i="4" s="1"/>
  <c r="K51" i="4"/>
  <c r="L51" i="4" s="1"/>
  <c r="K52" i="4"/>
  <c r="L52" i="4" s="1"/>
  <c r="K53" i="4"/>
  <c r="L53" i="4" s="1"/>
  <c r="K54" i="4"/>
  <c r="L54" i="4" s="1"/>
  <c r="K55" i="4"/>
  <c r="L55" i="4" s="1"/>
  <c r="K56" i="4"/>
  <c r="L56" i="4" s="1"/>
  <c r="K57" i="4"/>
  <c r="L57" i="4" s="1"/>
  <c r="K58" i="4"/>
  <c r="L58" i="4" s="1"/>
  <c r="K59" i="4"/>
  <c r="L59" i="4" s="1"/>
  <c r="K61" i="4"/>
  <c r="L61" i="4" s="1"/>
  <c r="K62" i="4"/>
  <c r="L62" i="4" s="1"/>
  <c r="K63" i="4"/>
  <c r="L63" i="4" s="1"/>
  <c r="K65" i="4"/>
  <c r="L65" i="4" s="1"/>
  <c r="K67" i="4"/>
  <c r="L67" i="4" s="1"/>
  <c r="K68" i="4"/>
  <c r="L68" i="4" s="1"/>
  <c r="K69" i="4"/>
  <c r="L69" i="4" s="1"/>
  <c r="K70" i="4"/>
  <c r="L70" i="4" s="1"/>
  <c r="K71" i="4"/>
  <c r="L71" i="4" s="1"/>
  <c r="K72" i="4"/>
  <c r="L72" i="4" s="1"/>
  <c r="K73" i="4"/>
  <c r="L73" i="4" s="1"/>
  <c r="K74" i="4"/>
  <c r="L74" i="4" s="1"/>
  <c r="K75" i="4"/>
  <c r="L75" i="4" s="1"/>
  <c r="K77" i="4"/>
  <c r="L77" i="4" s="1"/>
  <c r="K78" i="4"/>
  <c r="L78" i="4" s="1"/>
  <c r="K79" i="4"/>
  <c r="L79" i="4" s="1"/>
  <c r="K81" i="4"/>
  <c r="L81" i="4" s="1"/>
  <c r="K83" i="4"/>
  <c r="L83" i="4" s="1"/>
  <c r="K84" i="4"/>
  <c r="L84" i="4" s="1"/>
  <c r="K85" i="4"/>
  <c r="L85" i="4" s="1"/>
  <c r="K86" i="4"/>
  <c r="L86" i="4" s="1"/>
  <c r="K87" i="4"/>
  <c r="L87" i="4" s="1"/>
  <c r="K88" i="4"/>
  <c r="L88" i="4" s="1"/>
  <c r="K89" i="4"/>
  <c r="L89" i="4" s="1"/>
  <c r="K90" i="4"/>
  <c r="L90" i="4" s="1"/>
  <c r="K91" i="4"/>
  <c r="L91" i="4" s="1"/>
  <c r="K93" i="4"/>
  <c r="L93" i="4" s="1"/>
  <c r="K94" i="4"/>
  <c r="L94" i="4" s="1"/>
  <c r="K95" i="4"/>
  <c r="L95" i="4" s="1"/>
  <c r="K97" i="4"/>
  <c r="L97" i="4" s="1"/>
  <c r="K99" i="4"/>
  <c r="L99" i="4" s="1"/>
  <c r="K100" i="4"/>
  <c r="L100" i="4" s="1"/>
  <c r="K101" i="4"/>
  <c r="L101" i="4" s="1"/>
  <c r="K102" i="4"/>
  <c r="L102" i="4" s="1"/>
  <c r="K103" i="4"/>
  <c r="L103" i="4" s="1"/>
  <c r="K104" i="4"/>
  <c r="L104" i="4" s="1"/>
  <c r="K105" i="4"/>
  <c r="L105" i="4" s="1"/>
  <c r="K98" i="4"/>
  <c r="L98" i="4" s="1"/>
  <c r="K96" i="4"/>
  <c r="L96" i="4" s="1"/>
  <c r="K92" i="4"/>
  <c r="L92" i="4" s="1"/>
  <c r="K82" i="4"/>
  <c r="L82" i="4" s="1"/>
  <c r="K80" i="4"/>
  <c r="L80" i="4" s="1"/>
  <c r="K76" i="4"/>
  <c r="L76" i="4" s="1"/>
  <c r="K66" i="4"/>
  <c r="L66" i="4" s="1"/>
  <c r="K64" i="4"/>
  <c r="L64" i="4" s="1"/>
  <c r="K60" i="4"/>
  <c r="L60" i="4" s="1"/>
  <c r="K44" i="4"/>
  <c r="L44" i="4" s="1"/>
  <c r="K42" i="4"/>
  <c r="L42" i="4" s="1"/>
  <c r="K34" i="4"/>
  <c r="L34" i="4" s="1"/>
  <c r="K28" i="4"/>
  <c r="L28" i="4" s="1"/>
  <c r="K26" i="4"/>
  <c r="L26" i="4" s="1"/>
  <c r="K24" i="4"/>
  <c r="L24" i="4" s="1"/>
  <c r="K20" i="4"/>
  <c r="L20" i="4" s="1"/>
  <c r="K12" i="4"/>
  <c r="L12" i="4" s="1"/>
  <c r="K10" i="4"/>
  <c r="L10" i="4" s="1"/>
  <c r="K6" i="4"/>
  <c r="L6" i="4" s="1"/>
  <c r="H97" i="5" l="1"/>
  <c r="I97" i="5" s="1"/>
  <c r="H86" i="5"/>
  <c r="I86" i="5" s="1"/>
  <c r="H102" i="5"/>
  <c r="I102" i="5" s="1"/>
  <c r="G14" i="5"/>
  <c r="H14" i="5" s="1"/>
  <c r="I14" i="5" s="1"/>
  <c r="G22" i="5"/>
  <c r="H22" i="5" s="1"/>
  <c r="I22" i="5" s="1"/>
  <c r="G54" i="5"/>
  <c r="H54" i="5" s="1"/>
  <c r="I54" i="5" s="1"/>
  <c r="G20" i="5"/>
  <c r="H20" i="5" s="1"/>
  <c r="I20" i="5" s="1"/>
  <c r="G96" i="5"/>
  <c r="H96" i="5" s="1"/>
  <c r="I96" i="5" s="1"/>
  <c r="G34" i="5"/>
  <c r="H34" i="5" s="1"/>
  <c r="I34" i="5" s="1"/>
  <c r="G82" i="5"/>
  <c r="H82" i="5" s="1"/>
  <c r="I82" i="5" s="1"/>
  <c r="H28" i="5"/>
  <c r="I28" i="5" s="1"/>
  <c r="G12" i="5"/>
  <c r="H12" i="5" s="1"/>
  <c r="I12" i="5" s="1"/>
  <c r="H85" i="5"/>
  <c r="I85" i="5" s="1"/>
  <c r="H105" i="5"/>
  <c r="I105" i="5" s="1"/>
  <c r="H19" i="5"/>
  <c r="I19" i="5" s="1"/>
  <c r="H40" i="5"/>
  <c r="I40" i="5" s="1"/>
  <c r="H58" i="5"/>
  <c r="I58" i="5" s="1"/>
  <c r="H78" i="5"/>
  <c r="I78" i="5" s="1"/>
  <c r="H25" i="5"/>
  <c r="I25" i="5" s="1"/>
  <c r="H51" i="5"/>
  <c r="I51" i="5" s="1"/>
  <c r="H16" i="5"/>
  <c r="I16" i="5" s="1"/>
  <c r="G35" i="5"/>
  <c r="H35" i="5" s="1"/>
  <c r="I35" i="5" s="1"/>
  <c r="G43" i="5"/>
  <c r="H43" i="5" s="1"/>
  <c r="G75" i="5"/>
  <c r="G83" i="5"/>
  <c r="G57" i="5"/>
  <c r="H57" i="5" s="1"/>
  <c r="I57" i="5" s="1"/>
  <c r="G46" i="5"/>
  <c r="H46" i="5" s="1"/>
  <c r="G62" i="5"/>
  <c r="H62" i="5" s="1"/>
  <c r="I62" i="5" s="1"/>
  <c r="G94" i="5"/>
  <c r="G24" i="5"/>
  <c r="H24" i="5" s="1"/>
  <c r="I24" i="5" s="1"/>
  <c r="G48" i="5"/>
  <c r="H48" i="5" s="1"/>
  <c r="G56" i="5"/>
  <c r="G64" i="5"/>
  <c r="G26" i="5"/>
  <c r="H26" i="5" s="1"/>
  <c r="I26" i="5" s="1"/>
  <c r="G42" i="5"/>
  <c r="G74" i="5"/>
  <c r="H69" i="5"/>
  <c r="I69" i="5" s="1"/>
  <c r="H89" i="5"/>
  <c r="I89" i="5" s="1"/>
  <c r="H37" i="5"/>
  <c r="I37" i="5" s="1"/>
  <c r="H59" i="5"/>
  <c r="I59" i="5" s="1"/>
  <c r="H91" i="5"/>
  <c r="I91" i="5" s="1"/>
  <c r="H84" i="5"/>
  <c r="I84" i="5" s="1"/>
  <c r="H72" i="5"/>
  <c r="I72" i="5" s="1"/>
  <c r="G23" i="5"/>
  <c r="H23" i="5" s="1"/>
  <c r="I23" i="5" s="1"/>
  <c r="G31" i="5"/>
  <c r="H31" i="5" s="1"/>
  <c r="I31" i="5" s="1"/>
  <c r="G39" i="5"/>
  <c r="H39" i="5" s="1"/>
  <c r="I39" i="5" s="1"/>
  <c r="G47" i="5"/>
  <c r="H47" i="5" s="1"/>
  <c r="I47" i="5" s="1"/>
  <c r="G63" i="5"/>
  <c r="H63" i="5" s="1"/>
  <c r="I63" i="5" s="1"/>
  <c r="G71" i="5"/>
  <c r="H71" i="5" s="1"/>
  <c r="I71" i="5" s="1"/>
  <c r="G79" i="5"/>
  <c r="H79" i="5" s="1"/>
  <c r="I79" i="5" s="1"/>
  <c r="G87" i="5"/>
  <c r="H87" i="5" s="1"/>
  <c r="I87" i="5" s="1"/>
  <c r="G92" i="5"/>
  <c r="H92" i="5" s="1"/>
  <c r="I92" i="5" s="1"/>
  <c r="G7" i="5"/>
  <c r="H7" i="5" s="1"/>
  <c r="I7" i="5" s="1"/>
  <c r="G33" i="5"/>
  <c r="H33" i="5" s="1"/>
  <c r="I33" i="5" s="1"/>
  <c r="G49" i="5"/>
  <c r="H49" i="5" s="1"/>
  <c r="I49" i="5" s="1"/>
  <c r="G65" i="5"/>
  <c r="G81" i="5"/>
  <c r="G38" i="5"/>
  <c r="H38" i="5" s="1"/>
  <c r="I38" i="5" s="1"/>
  <c r="G70" i="5"/>
  <c r="H70" i="5" s="1"/>
  <c r="I70" i="5" s="1"/>
  <c r="G44" i="5"/>
  <c r="H44" i="5" s="1"/>
  <c r="I44" i="5" s="1"/>
  <c r="G52" i="5"/>
  <c r="H52" i="5" s="1"/>
  <c r="I52" i="5" s="1"/>
  <c r="G60" i="5"/>
  <c r="H60" i="5" s="1"/>
  <c r="I60" i="5" s="1"/>
  <c r="G80" i="5"/>
  <c r="H80" i="5" s="1"/>
  <c r="I80" i="5" s="1"/>
  <c r="G17" i="5"/>
  <c r="H17" i="5" s="1"/>
  <c r="I17" i="5" s="1"/>
  <c r="G29" i="5"/>
  <c r="H29" i="5" s="1"/>
  <c r="I29" i="5" s="1"/>
  <c r="G45" i="5"/>
  <c r="H45" i="5" s="1"/>
  <c r="I45" i="5" s="1"/>
  <c r="G61" i="5"/>
  <c r="H61" i="5" s="1"/>
  <c r="I61" i="5" s="1"/>
  <c r="G77" i="5"/>
  <c r="H77" i="5" s="1"/>
  <c r="I77" i="5" s="1"/>
  <c r="G93" i="5"/>
  <c r="H93" i="5" s="1"/>
  <c r="I93" i="5" s="1"/>
  <c r="G50" i="5"/>
  <c r="G98" i="5"/>
  <c r="H98" i="5" s="1"/>
  <c r="I98" i="5" s="1"/>
  <c r="E11" i="5"/>
  <c r="F11" i="5"/>
  <c r="E9" i="5"/>
  <c r="F9" i="5"/>
  <c r="E13" i="5"/>
  <c r="F13" i="5"/>
  <c r="E10" i="5"/>
  <c r="F10" i="5"/>
  <c r="Y106" i="4"/>
  <c r="Y6" i="4"/>
  <c r="Z6" i="4" s="1"/>
  <c r="R106" i="4"/>
  <c r="R6" i="4"/>
  <c r="K106" i="4"/>
  <c r="E8" i="4"/>
  <c r="E11" i="4"/>
  <c r="E12" i="4"/>
  <c r="E13" i="4"/>
  <c r="E15" i="4"/>
  <c r="E16" i="4"/>
  <c r="E19" i="4"/>
  <c r="E23" i="4"/>
  <c r="E24" i="4"/>
  <c r="E27" i="4"/>
  <c r="E28" i="4"/>
  <c r="E31" i="4"/>
  <c r="E32" i="4"/>
  <c r="E33" i="4"/>
  <c r="E35" i="4"/>
  <c r="E37" i="4"/>
  <c r="E39" i="4"/>
  <c r="E40" i="4"/>
  <c r="E41" i="4"/>
  <c r="E42" i="4"/>
  <c r="E43" i="4"/>
  <c r="E44" i="4"/>
  <c r="E47" i="4"/>
  <c r="E48" i="4"/>
  <c r="E49" i="4"/>
  <c r="E50" i="4"/>
  <c r="E51" i="4"/>
  <c r="E53" i="4"/>
  <c r="E55" i="4"/>
  <c r="E56" i="4"/>
  <c r="E58" i="4"/>
  <c r="E59" i="4"/>
  <c r="E63" i="4"/>
  <c r="E64" i="4"/>
  <c r="E67" i="4"/>
  <c r="E71" i="4"/>
  <c r="E72" i="4"/>
  <c r="E73" i="4"/>
  <c r="E75" i="4"/>
  <c r="E79" i="4"/>
  <c r="E80" i="4"/>
  <c r="E81" i="4"/>
  <c r="E82" i="4"/>
  <c r="E83" i="4"/>
  <c r="E85" i="4"/>
  <c r="E87" i="4"/>
  <c r="E88" i="4"/>
  <c r="E90" i="4"/>
  <c r="E93" i="4"/>
  <c r="E95" i="4"/>
  <c r="E96" i="4"/>
  <c r="E97" i="4"/>
  <c r="E103" i="4"/>
  <c r="E104" i="4"/>
  <c r="D58" i="4"/>
  <c r="D40" i="4"/>
  <c r="D39" i="4"/>
  <c r="D23" i="4"/>
  <c r="D15" i="4"/>
  <c r="D7" i="4"/>
  <c r="H81" i="5" l="1"/>
  <c r="I81" i="5" s="1"/>
  <c r="H74" i="5"/>
  <c r="I74" i="5" s="1"/>
  <c r="H56" i="5"/>
  <c r="I56" i="5" s="1"/>
  <c r="H75" i="5"/>
  <c r="I75" i="5" s="1"/>
  <c r="H50" i="5"/>
  <c r="I50" i="5" s="1"/>
  <c r="H64" i="5"/>
  <c r="I64" i="5" s="1"/>
  <c r="H94" i="5"/>
  <c r="I94" i="5" s="1"/>
  <c r="H65" i="5"/>
  <c r="I65" i="5" s="1"/>
  <c r="H42" i="5"/>
  <c r="I42" i="5" s="1"/>
  <c r="H83" i="5"/>
  <c r="I83" i="5" s="1"/>
  <c r="G10" i="5"/>
  <c r="H10" i="5" s="1"/>
  <c r="I10" i="5" s="1"/>
  <c r="G9" i="5"/>
  <c r="H9" i="5" s="1"/>
  <c r="I9" i="5" s="1"/>
  <c r="I46" i="5"/>
  <c r="G13" i="5"/>
  <c r="H13" i="5" s="1"/>
  <c r="I13" i="5" s="1"/>
  <c r="G11" i="5"/>
  <c r="I48" i="5"/>
  <c r="I43" i="5"/>
  <c r="S6" i="4"/>
  <c r="D24" i="4"/>
  <c r="D56" i="4"/>
  <c r="D28" i="4"/>
  <c r="D31" i="4"/>
  <c r="D55" i="4"/>
  <c r="D47" i="4"/>
  <c r="D64" i="4"/>
  <c r="D13" i="4"/>
  <c r="D79" i="4"/>
  <c r="D8" i="4"/>
  <c r="D16" i="4"/>
  <c r="D81" i="4"/>
  <c r="D12" i="4"/>
  <c r="D32" i="4"/>
  <c r="D48" i="4"/>
  <c r="D63" i="4"/>
  <c r="D103" i="4"/>
  <c r="D19" i="4"/>
  <c r="D75" i="4"/>
  <c r="D49" i="4"/>
  <c r="D80" i="4"/>
  <c r="D91" i="4"/>
  <c r="E91" i="4"/>
  <c r="D104" i="4"/>
  <c r="D98" i="4"/>
  <c r="E98" i="4"/>
  <c r="D74" i="4"/>
  <c r="E74" i="4"/>
  <c r="D66" i="4"/>
  <c r="E66" i="4"/>
  <c r="D34" i="4"/>
  <c r="E34" i="4"/>
  <c r="D26" i="4"/>
  <c r="E26" i="4"/>
  <c r="D18" i="4"/>
  <c r="E18" i="4"/>
  <c r="D10" i="4"/>
  <c r="E10" i="4"/>
  <c r="D43" i="4"/>
  <c r="D59" i="4"/>
  <c r="D105" i="4"/>
  <c r="E105" i="4"/>
  <c r="D89" i="4"/>
  <c r="E89" i="4"/>
  <c r="D65" i="4"/>
  <c r="E65" i="4"/>
  <c r="D57" i="4"/>
  <c r="E57" i="4"/>
  <c r="D25" i="4"/>
  <c r="E25" i="4"/>
  <c r="D17" i="4"/>
  <c r="E17" i="4"/>
  <c r="D9" i="4"/>
  <c r="E9" i="4"/>
  <c r="D99" i="4"/>
  <c r="E99" i="4"/>
  <c r="D27" i="4"/>
  <c r="D83" i="4"/>
  <c r="D67" i="4"/>
  <c r="D87" i="4"/>
  <c r="D102" i="4"/>
  <c r="E102" i="4"/>
  <c r="D94" i="4"/>
  <c r="E94" i="4"/>
  <c r="D86" i="4"/>
  <c r="E86" i="4"/>
  <c r="D78" i="4"/>
  <c r="E78" i="4"/>
  <c r="D70" i="4"/>
  <c r="E70" i="4"/>
  <c r="D62" i="4"/>
  <c r="E62" i="4"/>
  <c r="D54" i="4"/>
  <c r="E54" i="4"/>
  <c r="D46" i="4"/>
  <c r="E46" i="4"/>
  <c r="D38" i="4"/>
  <c r="E38" i="4"/>
  <c r="D30" i="4"/>
  <c r="E30" i="4"/>
  <c r="D22" i="4"/>
  <c r="E22" i="4"/>
  <c r="D14" i="4"/>
  <c r="E14" i="4"/>
  <c r="D11" i="4"/>
  <c r="D51" i="4"/>
  <c r="D71" i="4"/>
  <c r="D88" i="4"/>
  <c r="D101" i="4"/>
  <c r="E101" i="4"/>
  <c r="D77" i="4"/>
  <c r="E77" i="4"/>
  <c r="D69" i="4"/>
  <c r="E69" i="4"/>
  <c r="D61" i="4"/>
  <c r="E61" i="4"/>
  <c r="D45" i="4"/>
  <c r="E45" i="4"/>
  <c r="D29" i="4"/>
  <c r="E29" i="4"/>
  <c r="D21" i="4"/>
  <c r="E21" i="4"/>
  <c r="D35" i="4"/>
  <c r="D72" i="4"/>
  <c r="D95" i="4"/>
  <c r="D100" i="4"/>
  <c r="E100" i="4"/>
  <c r="D92" i="4"/>
  <c r="E92" i="4"/>
  <c r="D84" i="4"/>
  <c r="E84" i="4"/>
  <c r="D76" i="4"/>
  <c r="E76" i="4"/>
  <c r="D68" i="4"/>
  <c r="E68" i="4"/>
  <c r="D60" i="4"/>
  <c r="E60" i="4"/>
  <c r="D52" i="4"/>
  <c r="E52" i="4"/>
  <c r="D36" i="4"/>
  <c r="E36" i="4"/>
  <c r="D20" i="4"/>
  <c r="E20" i="4"/>
  <c r="D37" i="4"/>
  <c r="D93" i="4"/>
  <c r="D53" i="4"/>
  <c r="D44" i="4"/>
  <c r="D85" i="4"/>
  <c r="D90" i="4"/>
  <c r="D50" i="4"/>
  <c r="D82" i="4"/>
  <c r="D41" i="4"/>
  <c r="D33" i="4"/>
  <c r="D42" i="4"/>
  <c r="D73" i="4"/>
  <c r="D96" i="4"/>
  <c r="D97" i="4"/>
  <c r="H11" i="5" l="1"/>
  <c r="I11" i="5" s="1"/>
  <c r="E6" i="5"/>
  <c r="F6" i="5"/>
  <c r="G6" i="5" s="1"/>
  <c r="H6" i="5" s="1"/>
  <c r="I6" i="5" s="1"/>
  <c r="D106" i="4"/>
</calcChain>
</file>

<file path=xl/sharedStrings.xml><?xml version="1.0" encoding="utf-8"?>
<sst xmlns="http://schemas.openxmlformats.org/spreadsheetml/2006/main" count="739" uniqueCount="216">
  <si>
    <t>훈련 [ n = 레벨 값 ]</t>
  </si>
  <si>
    <t>레벨</t>
  </si>
  <si>
    <t>계산</t>
    <phoneticPr fontId="1" type="noConversion"/>
  </si>
  <si>
    <t>반올림</t>
    <phoneticPr fontId="1" type="noConversion"/>
  </si>
  <si>
    <t>전체 값</t>
    <phoneticPr fontId="1" type="noConversion"/>
  </si>
  <si>
    <t>An = {7+0.4 (n-1)}^2</t>
    <phoneticPr fontId="1" type="noConversion"/>
  </si>
  <si>
    <t>An = {15+0.8(n-1)}^2</t>
    <phoneticPr fontId="1" type="noConversion"/>
  </si>
  <si>
    <t>An = {60+1.6 (n-1)}^2</t>
    <phoneticPr fontId="1" type="noConversion"/>
  </si>
  <si>
    <t>An = {240+2.2 (n-1)}^2</t>
    <phoneticPr fontId="1" type="noConversion"/>
  </si>
  <si>
    <t>훈련 소모 값</t>
    <phoneticPr fontId="1" type="noConversion"/>
  </si>
  <si>
    <t>소모 값</t>
    <phoneticPr fontId="1" type="noConversion"/>
  </si>
  <si>
    <t>훈련 얻는 값</t>
    <phoneticPr fontId="1" type="noConversion"/>
  </si>
  <si>
    <t>시간</t>
    <phoneticPr fontId="1" type="noConversion"/>
  </si>
  <si>
    <t>받는 값</t>
    <phoneticPr fontId="1" type="noConversion"/>
  </si>
  <si>
    <t>최종 값</t>
    <phoneticPr fontId="1" type="noConversion"/>
  </si>
  <si>
    <t>받는 값</t>
    <phoneticPr fontId="1" type="noConversion"/>
  </si>
  <si>
    <t>시간</t>
    <phoneticPr fontId="1" type="noConversion"/>
  </si>
  <si>
    <t>소모 값 % 6</t>
    <phoneticPr fontId="1" type="noConversion"/>
  </si>
  <si>
    <t>훈련 소모 값</t>
    <phoneticPr fontId="1" type="noConversion"/>
  </si>
  <si>
    <t>훈련 얻는 값</t>
    <phoneticPr fontId="1" type="noConversion"/>
  </si>
  <si>
    <t>소모 값 % 6</t>
    <phoneticPr fontId="1" type="noConversion"/>
  </si>
  <si>
    <t>소모 값 % 6</t>
    <phoneticPr fontId="1" type="noConversion"/>
  </si>
  <si>
    <t>90초</t>
    <phoneticPr fontId="1" type="noConversion"/>
  </si>
  <si>
    <t>얻는 재화</t>
    <phoneticPr fontId="1" type="noConversion"/>
  </si>
  <si>
    <t>스테이지</t>
    <phoneticPr fontId="1" type="noConversion"/>
  </si>
  <si>
    <t>보스 HP 값</t>
    <phoneticPr fontId="1" type="noConversion"/>
  </si>
  <si>
    <t>※ 비율 [식량 : 지식] [ 5 : 1 ]</t>
    <phoneticPr fontId="1" type="noConversion"/>
  </si>
  <si>
    <t>계산 값</t>
    <phoneticPr fontId="1" type="noConversion"/>
  </si>
  <si>
    <t>몬스터  데이터베이스</t>
    <phoneticPr fontId="1" type="noConversion"/>
  </si>
  <si>
    <t>등급</t>
    <phoneticPr fontId="1" type="noConversion"/>
  </si>
  <si>
    <t>이름</t>
    <phoneticPr fontId="1" type="noConversion"/>
  </si>
  <si>
    <t>효과</t>
    <phoneticPr fontId="1" type="noConversion"/>
  </si>
  <si>
    <t>일반</t>
    <phoneticPr fontId="1" type="noConversion"/>
  </si>
  <si>
    <t>도시락</t>
    <phoneticPr fontId="1" type="noConversion"/>
  </si>
  <si>
    <t>낫</t>
    <phoneticPr fontId="1" type="noConversion"/>
  </si>
  <si>
    <t>부적</t>
    <phoneticPr fontId="1" type="noConversion"/>
  </si>
  <si>
    <t>말</t>
    <phoneticPr fontId="1" type="noConversion"/>
  </si>
  <si>
    <t>상인 티켓</t>
    <phoneticPr fontId="1" type="noConversion"/>
  </si>
  <si>
    <t>깃털 목걸이</t>
    <phoneticPr fontId="1" type="noConversion"/>
  </si>
  <si>
    <t>반지</t>
    <phoneticPr fontId="1" type="noConversion"/>
  </si>
  <si>
    <t>천둥 징표</t>
    <phoneticPr fontId="1" type="noConversion"/>
  </si>
  <si>
    <t>증가 %</t>
    <phoneticPr fontId="1" type="noConversion"/>
  </si>
  <si>
    <t>스폐셜</t>
    <phoneticPr fontId="1" type="noConversion"/>
  </si>
  <si>
    <t>쌍철극</t>
    <phoneticPr fontId="1" type="noConversion"/>
  </si>
  <si>
    <t>칠성검</t>
    <phoneticPr fontId="1" type="noConversion"/>
  </si>
  <si>
    <t>맹획 머리띠</t>
    <phoneticPr fontId="1" type="noConversion"/>
  </si>
  <si>
    <t>비도</t>
    <phoneticPr fontId="1" type="noConversion"/>
  </si>
  <si>
    <t>백마</t>
    <phoneticPr fontId="1" type="noConversion"/>
  </si>
  <si>
    <t>청공검</t>
    <phoneticPr fontId="1" type="noConversion"/>
  </si>
  <si>
    <t>방천화극</t>
    <phoneticPr fontId="1" type="noConversion"/>
  </si>
  <si>
    <t>옥새</t>
    <phoneticPr fontId="1" type="noConversion"/>
  </si>
  <si>
    <t>훈련 비용 ~% 감소</t>
    <phoneticPr fontId="1" type="noConversion"/>
  </si>
  <si>
    <t>훈련 보상 획득량 ~% 증가</t>
    <phoneticPr fontId="1" type="noConversion"/>
  </si>
  <si>
    <t>적 처치 획득 식량 증가 ~%</t>
    <phoneticPr fontId="1" type="noConversion"/>
  </si>
  <si>
    <t>치명타 피해량 ~% 증가</t>
    <phoneticPr fontId="1" type="noConversion"/>
  </si>
  <si>
    <t>이동속도 ~% 증가</t>
    <phoneticPr fontId="1" type="noConversion"/>
  </si>
  <si>
    <t>공격 속도 ~% 증가</t>
    <phoneticPr fontId="1" type="noConversion"/>
  </si>
  <si>
    <t>공격력 ~% 증가</t>
    <phoneticPr fontId="1" type="noConversion"/>
  </si>
  <si>
    <t>보물의 업그레이드 비용 ~% 감소</t>
    <phoneticPr fontId="1" type="noConversion"/>
  </si>
  <si>
    <t>보스 스킬 대기시간 ~% 감소</t>
    <phoneticPr fontId="1" type="noConversion"/>
  </si>
  <si>
    <t>치명타 확률 ~% 증가</t>
    <phoneticPr fontId="1" type="noConversion"/>
  </si>
  <si>
    <t>적 처치 획득 식량 ~% 증가</t>
    <phoneticPr fontId="1" type="noConversion"/>
  </si>
  <si>
    <t>최대 레벨%</t>
    <phoneticPr fontId="1" type="noConversion"/>
  </si>
  <si>
    <t>보물 효과</t>
    <phoneticPr fontId="1" type="noConversion"/>
  </si>
  <si>
    <t>10초</t>
    <phoneticPr fontId="1" type="noConversion"/>
  </si>
  <si>
    <t>30초</t>
    <phoneticPr fontId="1" type="noConversion"/>
  </si>
  <si>
    <t>60초</t>
    <phoneticPr fontId="1" type="noConversion"/>
  </si>
  <si>
    <t>콘텐츠</t>
    <phoneticPr fontId="1" type="noConversion"/>
  </si>
  <si>
    <t>시스템 기획</t>
    <phoneticPr fontId="1" type="noConversion"/>
  </si>
  <si>
    <t>전투</t>
    <phoneticPr fontId="1" type="noConversion"/>
  </si>
  <si>
    <t>전투 (보스)</t>
    <phoneticPr fontId="1" type="noConversion"/>
  </si>
  <si>
    <t>전투 (일반)</t>
    <phoneticPr fontId="1" type="noConversion"/>
  </si>
  <si>
    <t>육성</t>
    <phoneticPr fontId="1" type="noConversion"/>
  </si>
  <si>
    <t>훈련</t>
    <phoneticPr fontId="1" type="noConversion"/>
  </si>
  <si>
    <t>무기</t>
    <phoneticPr fontId="1" type="noConversion"/>
  </si>
  <si>
    <t>보물</t>
    <phoneticPr fontId="1" type="noConversion"/>
  </si>
  <si>
    <t>수색</t>
    <phoneticPr fontId="1" type="noConversion"/>
  </si>
  <si>
    <t>도감</t>
    <phoneticPr fontId="1" type="noConversion"/>
  </si>
  <si>
    <t>마당 쓸기</t>
    <phoneticPr fontId="1" type="noConversion"/>
  </si>
  <si>
    <t>무기고 정리</t>
    <phoneticPr fontId="1" type="noConversion"/>
  </si>
  <si>
    <t>Training_Yard</t>
    <phoneticPr fontId="1" type="noConversion"/>
  </si>
  <si>
    <t>Training_Armory</t>
    <phoneticPr fontId="1" type="noConversion"/>
  </si>
  <si>
    <t>토끼잡기</t>
    <phoneticPr fontId="1" type="noConversion"/>
  </si>
  <si>
    <t>Training_Rabbit</t>
    <phoneticPr fontId="1" type="noConversion"/>
  </si>
  <si>
    <t>전투훈련</t>
    <phoneticPr fontId="1" type="noConversion"/>
  </si>
  <si>
    <t>Training_Battle</t>
    <phoneticPr fontId="1" type="noConversion"/>
  </si>
  <si>
    <t>UID</t>
    <phoneticPr fontId="1" type="noConversion"/>
  </si>
  <si>
    <t>stage_level</t>
    <phoneticPr fontId="1" type="noConversion"/>
  </si>
  <si>
    <t>몬스터 HP 값</t>
  </si>
  <si>
    <t>moster_hp</t>
    <phoneticPr fontId="1" type="noConversion"/>
  </si>
  <si>
    <t>boss_hp</t>
    <phoneticPr fontId="1" type="noConversion"/>
  </si>
  <si>
    <t>boss_hp - 5층 마다 n이 0.5씩 증가
N의 기본 값은 5이며, 0.5씩 증가</t>
    <phoneticPr fontId="1" type="noConversion"/>
  </si>
  <si>
    <t>((stage_level+8 )*4*0.5)^2</t>
    <phoneticPr fontId="1" type="noConversion"/>
  </si>
  <si>
    <t>string(ko_kr)</t>
    <phoneticPr fontId="1" type="noConversion"/>
  </si>
  <si>
    <t>cost</t>
    <phoneticPr fontId="1" type="noConversion"/>
  </si>
  <si>
    <t>food</t>
    <phoneticPr fontId="1" type="noConversion"/>
  </si>
  <si>
    <t>treasure_nomal_Lunch box</t>
    <phoneticPr fontId="1" type="noConversion"/>
  </si>
  <si>
    <t>Ability</t>
    <phoneticPr fontId="1" type="noConversion"/>
  </si>
  <si>
    <t>Knowledge</t>
    <phoneticPr fontId="1" type="noConversion"/>
  </si>
  <si>
    <t>maximum</t>
    <phoneticPr fontId="1" type="noConversion"/>
  </si>
  <si>
    <t>일반 보물 100Lv 까지</t>
    <phoneticPr fontId="1" type="noConversion"/>
  </si>
  <si>
    <t>스폐셜 보물 10Lv 까지</t>
    <phoneticPr fontId="1" type="noConversion"/>
  </si>
  <si>
    <t>treasure_nomal_sickle</t>
    <phoneticPr fontId="1" type="noConversion"/>
  </si>
  <si>
    <t>treasure_nomal_amulet</t>
    <phoneticPr fontId="1" type="noConversion"/>
  </si>
  <si>
    <t>treasure_nomal_horse</t>
    <phoneticPr fontId="1" type="noConversion"/>
  </si>
  <si>
    <t>treasure_nomal_ticket</t>
    <phoneticPr fontId="1" type="noConversion"/>
  </si>
  <si>
    <t>treasure_nomal_feather necklace</t>
    <phoneticPr fontId="1" type="noConversion"/>
  </si>
  <si>
    <t>treasure_nomal_ring</t>
    <phoneticPr fontId="1" type="noConversion"/>
  </si>
  <si>
    <t>treasure_nomal_thunder sign</t>
    <phoneticPr fontId="1" type="noConversion"/>
  </si>
  <si>
    <t>treasure_special_ssangcheolgeug</t>
    <phoneticPr fontId="1" type="noConversion"/>
  </si>
  <si>
    <t>treasure_special_seven sword</t>
    <phoneticPr fontId="1" type="noConversion"/>
  </si>
  <si>
    <t>treasure_special_maenghoeg band</t>
    <phoneticPr fontId="1" type="noConversion"/>
  </si>
  <si>
    <t>treasure_special_bido</t>
    <phoneticPr fontId="1" type="noConversion"/>
  </si>
  <si>
    <t>treasure_special_johwangbijeon</t>
    <phoneticPr fontId="1" type="noConversion"/>
  </si>
  <si>
    <t>treasure_special_blue sword</t>
    <phoneticPr fontId="1" type="noConversion"/>
  </si>
  <si>
    <t>treasure_special_bangcheonhwageug</t>
    <phoneticPr fontId="1" type="noConversion"/>
  </si>
  <si>
    <t>treasure_special_ogsae</t>
    <phoneticPr fontId="1" type="noConversion"/>
  </si>
  <si>
    <t>티켓</t>
    <phoneticPr fontId="1" type="noConversion"/>
  </si>
  <si>
    <t>맹획 머리끼</t>
    <phoneticPr fontId="1" type="noConversion"/>
  </si>
  <si>
    <t>조황비전</t>
    <phoneticPr fontId="1" type="noConversion"/>
  </si>
  <si>
    <t>Draw</t>
  </si>
  <si>
    <r>
      <t xml:space="preserve">플레이어가 처치한 보스를 30초 마다 스킬로 사용할 수 있다.
보스들은 서로 쿨타임을 공유하며, 보스의 공격력은 유저 공격력의 200% 만큼 공격한다. </t>
    </r>
    <r>
      <rPr>
        <b/>
        <sz val="11"/>
        <color theme="1"/>
        <rFont val="맑은 고딕"/>
        <family val="3"/>
        <charset val="129"/>
        <scheme val="minor"/>
      </rPr>
      <t xml:space="preserve">[ 추가 예정 ] </t>
    </r>
    <r>
      <rPr>
        <b/>
        <sz val="11"/>
        <color rgb="FFFF0000"/>
        <rFont val="맑은 고딕"/>
        <family val="3"/>
        <charset val="129"/>
        <scheme val="minor"/>
      </rPr>
      <t>아직 미정</t>
    </r>
    <phoneticPr fontId="1" type="noConversion"/>
  </si>
  <si>
    <r>
      <rPr>
        <b/>
        <u/>
        <sz val="11"/>
        <color theme="1"/>
        <rFont val="맑은 고딕"/>
        <family val="3"/>
        <charset val="129"/>
        <scheme val="minor"/>
      </rPr>
      <t>일반 보물 - 100Lv , 스폐셜 보물 - 10Lv</t>
    </r>
    <r>
      <rPr>
        <sz val="11"/>
        <color theme="1"/>
        <rFont val="맑은 고딕"/>
        <family val="2"/>
        <charset val="129"/>
        <scheme val="minor"/>
      </rPr>
      <t xml:space="preserve">
※ 일반 보물_지식으로 레벨을 올릴 수 있다.
※ 스폐셜 보물_ 수색을 통하여 확률적으로 획득이 가능
이미 가지고 있는 보물 발견 시 레벨 업하며, 최대 레벨 달성 후 발견 시 지식을 지급한다.</t>
    </r>
    <phoneticPr fontId="1" type="noConversion"/>
  </si>
  <si>
    <r>
      <rPr>
        <b/>
        <u/>
        <sz val="11"/>
        <color theme="1"/>
        <rFont val="맑은 고딕"/>
        <family val="3"/>
        <charset val="129"/>
        <scheme val="minor"/>
      </rPr>
      <t>최대레벨 10Lv</t>
    </r>
    <r>
      <rPr>
        <sz val="11"/>
        <color theme="1"/>
        <rFont val="맑은 고딕"/>
        <family val="2"/>
        <charset val="129"/>
        <scheme val="minor"/>
      </rPr>
      <t xml:space="preserve">이며, 현재 무기가 최대레벨이 될 시 </t>
    </r>
    <r>
      <rPr>
        <b/>
        <u/>
        <sz val="11"/>
        <color theme="1"/>
        <rFont val="맑은 고딕"/>
        <family val="3"/>
        <charset val="129"/>
        <scheme val="minor"/>
      </rPr>
      <t>다음 무기를 구입</t>
    </r>
    <r>
      <rPr>
        <sz val="11"/>
        <color theme="1"/>
        <rFont val="맑은 고딕"/>
        <family val="2"/>
        <charset val="129"/>
        <scheme val="minor"/>
      </rPr>
      <t>할 수 있다.</t>
    </r>
    <phoneticPr fontId="1" type="noConversion"/>
  </si>
  <si>
    <r>
      <rPr>
        <b/>
        <u/>
        <sz val="11"/>
        <color theme="1"/>
        <rFont val="맑은 고딕"/>
        <family val="3"/>
        <charset val="129"/>
        <scheme val="minor"/>
      </rPr>
      <t>최대레벨 100Lv</t>
    </r>
    <r>
      <rPr>
        <sz val="11"/>
        <color theme="1"/>
        <rFont val="맑은 고딕"/>
        <family val="2"/>
        <charset val="129"/>
        <scheme val="minor"/>
      </rPr>
      <t xml:space="preserve">이며, 일정시간이 지날 때 마다 </t>
    </r>
    <r>
      <rPr>
        <b/>
        <u/>
        <sz val="11"/>
        <color theme="1"/>
        <rFont val="맑은 고딕"/>
        <family val="3"/>
        <charset val="129"/>
        <scheme val="minor"/>
      </rPr>
      <t>식량을 획득</t>
    </r>
    <r>
      <rPr>
        <sz val="11"/>
        <color theme="1"/>
        <rFont val="맑은 고딕"/>
        <family val="2"/>
        <charset val="129"/>
        <scheme val="minor"/>
      </rPr>
      <t xml:space="preserve">
[ 식량을 소비하여 레벨 업이 가능 ]</t>
    </r>
    <phoneticPr fontId="1" type="noConversion"/>
  </si>
  <si>
    <r>
      <rPr>
        <b/>
        <u/>
        <sz val="11"/>
        <color theme="1"/>
        <rFont val="맑은 고딕"/>
        <family val="3"/>
        <charset val="129"/>
        <scheme val="minor"/>
      </rPr>
      <t>제한시간 30초</t>
    </r>
    <r>
      <rPr>
        <sz val="11"/>
        <color theme="1"/>
        <rFont val="맑은 고딕"/>
        <family val="2"/>
        <charset val="129"/>
        <scheme val="minor"/>
      </rPr>
      <t xml:space="preserve"> 안에 보스 처치 실패 시 플레이어를 공격한다. [ 3개의 몬스터를 더 처치 후 보스 도전이 가능 ]
각 스테이지의 보스는 일반 몬스터의 크기를 조금 키워서 랜덤으로 등장하며, 
</t>
    </r>
    <r>
      <rPr>
        <b/>
        <u/>
        <sz val="11"/>
        <color theme="1"/>
        <rFont val="맑은 고딕"/>
        <family val="3"/>
        <charset val="129"/>
        <scheme val="minor"/>
      </rPr>
      <t>각 30층 마다</t>
    </r>
    <r>
      <rPr>
        <sz val="11"/>
        <color theme="1"/>
        <rFont val="맑은 고딕"/>
        <family val="2"/>
        <charset val="129"/>
        <scheme val="minor"/>
      </rPr>
      <t xml:space="preserve"> 보스 목록에 있는 장수들이 나타난다.
[보스목록 - 황건적_배원소, 장각, 정원지, 장량, 장보 / 동탁군_동탁, 여포, 왕윤, 이각, 화웅]</t>
    </r>
    <phoneticPr fontId="1" type="noConversion"/>
  </si>
  <si>
    <t>Increase</t>
    <phoneticPr fontId="1" type="noConversion"/>
  </si>
  <si>
    <r>
      <t xml:space="preserve">플레이어를 공격하지 않으며, </t>
    </r>
    <r>
      <rPr>
        <b/>
        <u/>
        <sz val="11"/>
        <color theme="1"/>
        <rFont val="맑은 고딕"/>
        <family val="3"/>
        <charset val="129"/>
        <scheme val="minor"/>
      </rPr>
      <t>제한 시간이 존재 X</t>
    </r>
    <r>
      <rPr>
        <sz val="11"/>
        <color theme="1"/>
        <rFont val="맑은 고딕"/>
        <family val="2"/>
        <charset val="129"/>
        <scheme val="minor"/>
      </rPr>
      <t xml:space="preserve">
몬스터 처치 시 식량과 지식을 획득 [ 식량 5 : 지식 1 ]
일반 몬스터는 3개의 몬스터가 섞여서 나타난다.</t>
    </r>
    <phoneticPr fontId="1" type="noConversion"/>
  </si>
  <si>
    <t>일반 보물 데이터베이스</t>
    <phoneticPr fontId="1" type="noConversion"/>
  </si>
  <si>
    <t>비용 (((search_level+4)*4)^2)</t>
    <phoneticPr fontId="1" type="noConversion"/>
  </si>
  <si>
    <t>search_level</t>
    <phoneticPr fontId="1" type="noConversion"/>
  </si>
  <si>
    <r>
      <t xml:space="preserve">최대 7개까지 소지가 가능하며, 3시간마다 충전
지역에 따라 획득할 수 있는 보물이 다르다.
※ 성공 시 </t>
    </r>
    <r>
      <rPr>
        <b/>
        <u/>
        <sz val="11"/>
        <color theme="1"/>
        <rFont val="맑은 고딕"/>
        <family val="3"/>
        <charset val="129"/>
        <scheme val="minor"/>
      </rPr>
      <t xml:space="preserve">스폐셜 보물을 획득 / </t>
    </r>
    <r>
      <rPr>
        <sz val="11"/>
        <color theme="1"/>
        <rFont val="맑은 고딕"/>
        <family val="2"/>
        <charset val="129"/>
        <scheme val="minor"/>
      </rPr>
      <t xml:space="preserve">※ 실패 시 </t>
    </r>
    <r>
      <rPr>
        <b/>
        <u/>
        <sz val="11"/>
        <color theme="1"/>
        <rFont val="맑은 고딕"/>
        <family val="3"/>
        <charset val="129"/>
        <scheme val="minor"/>
      </rPr>
      <t>일정 지식을</t>
    </r>
    <r>
      <rPr>
        <sz val="11"/>
        <color theme="1"/>
        <rFont val="맑은 고딕"/>
        <family val="2"/>
        <charset val="129"/>
        <scheme val="minor"/>
      </rPr>
      <t xml:space="preserve"> 지급
※ </t>
    </r>
    <r>
      <rPr>
        <b/>
        <u/>
        <sz val="11"/>
        <color theme="1"/>
        <rFont val="맑은 고딕"/>
        <family val="3"/>
        <charset val="129"/>
        <scheme val="minor"/>
      </rPr>
      <t>수색 목록</t>
    </r>
    <r>
      <rPr>
        <sz val="11"/>
        <color theme="1"/>
        <rFont val="맑은 고딕"/>
        <family val="3"/>
        <charset val="129"/>
        <scheme val="minor"/>
      </rPr>
      <t xml:space="preserve"> : 하북, 청서, 중원, 강동, 관중, 형복, 형남 파촉</t>
    </r>
    <phoneticPr fontId="1" type="noConversion"/>
  </si>
  <si>
    <t>Search_name</t>
    <phoneticPr fontId="1" type="noConversion"/>
  </si>
  <si>
    <t>treasure</t>
    <phoneticPr fontId="1" type="noConversion"/>
  </si>
  <si>
    <t>percentage</t>
    <phoneticPr fontId="1" type="noConversion"/>
  </si>
  <si>
    <t>search_hyeongnam</t>
    <phoneticPr fontId="1" type="noConversion"/>
  </si>
  <si>
    <t>형남</t>
    <phoneticPr fontId="1" type="noConversion"/>
  </si>
  <si>
    <t>pass</t>
    <phoneticPr fontId="1" type="noConversion"/>
  </si>
  <si>
    <t>하북</t>
    <phoneticPr fontId="1" type="noConversion"/>
  </si>
  <si>
    <t>강동</t>
    <phoneticPr fontId="1" type="noConversion"/>
  </si>
  <si>
    <t>중원</t>
    <phoneticPr fontId="1" type="noConversion"/>
  </si>
  <si>
    <t>search_habug</t>
    <phoneticPr fontId="1" type="noConversion"/>
  </si>
  <si>
    <t>search_gangdong</t>
    <phoneticPr fontId="1" type="noConversion"/>
  </si>
  <si>
    <t>search_Jungwon</t>
    <phoneticPr fontId="1" type="noConversion"/>
  </si>
  <si>
    <t>(수색) 보물 찾을 확률 데이터베이스</t>
    <phoneticPr fontId="1" type="noConversion"/>
  </si>
  <si>
    <r>
      <t xml:space="preserve">공식 </t>
    </r>
    <r>
      <rPr>
        <b/>
        <sz val="11"/>
        <color rgb="FFC00000"/>
        <rFont val="맑은 고딕"/>
        <family val="3"/>
        <charset val="129"/>
        <scheme val="minor"/>
      </rPr>
      <t>▶</t>
    </r>
    <phoneticPr fontId="1" type="noConversion"/>
  </si>
  <si>
    <r>
      <rPr>
        <b/>
        <u/>
        <sz val="11"/>
        <color rgb="FFC00000"/>
        <rFont val="맑은 고딕"/>
        <family val="3"/>
        <charset val="129"/>
        <scheme val="minor"/>
      </rPr>
      <t>▶</t>
    </r>
    <r>
      <rPr>
        <b/>
        <u/>
        <sz val="11"/>
        <color theme="1"/>
        <rFont val="맑은 고딕"/>
        <family val="3"/>
        <charset val="129"/>
        <scheme val="minor"/>
      </rPr>
      <t xml:space="preserve"> 공식</t>
    </r>
    <phoneticPr fontId="1" type="noConversion"/>
  </si>
  <si>
    <t>amount</t>
    <phoneticPr fontId="1" type="noConversion"/>
  </si>
  <si>
    <t>amount_2</t>
    <phoneticPr fontId="1" type="noConversion"/>
  </si>
  <si>
    <t>amount_3</t>
  </si>
  <si>
    <t>amount_4</t>
  </si>
  <si>
    <t>amount_5</t>
  </si>
  <si>
    <t>amount_6</t>
  </si>
  <si>
    <t>amount_7</t>
  </si>
  <si>
    <t>amount_8</t>
  </si>
  <si>
    <t>amount_9</t>
  </si>
  <si>
    <t>amount_10</t>
  </si>
  <si>
    <t>weapon_wooden-sword</t>
    <phoneticPr fontId="1" type="noConversion"/>
  </si>
  <si>
    <t>weapon_wooden-stick</t>
    <phoneticPr fontId="1" type="noConversion"/>
  </si>
  <si>
    <t>weapom_rusty-sword</t>
    <phoneticPr fontId="1" type="noConversion"/>
  </si>
  <si>
    <t>weapon_dagger</t>
    <phoneticPr fontId="1" type="noConversion"/>
  </si>
  <si>
    <t>weapon_slicing-sword</t>
    <phoneticPr fontId="1" type="noConversion"/>
  </si>
  <si>
    <t>weapon_war-ax</t>
    <phoneticPr fontId="1" type="noConversion"/>
  </si>
  <si>
    <t>weapon_double-edged-ax</t>
    <phoneticPr fontId="1" type="noConversion"/>
  </si>
  <si>
    <t>나무 막대기</t>
    <phoneticPr fontId="1" type="noConversion"/>
  </si>
  <si>
    <t>나무 몽둥이</t>
    <phoneticPr fontId="1" type="noConversion"/>
  </si>
  <si>
    <t>목검</t>
    <phoneticPr fontId="1" type="noConversion"/>
  </si>
  <si>
    <t>녹슨 검</t>
    <phoneticPr fontId="1" type="noConversion"/>
  </si>
  <si>
    <t>단도</t>
    <phoneticPr fontId="1" type="noConversion"/>
  </si>
  <si>
    <t>토막 칼</t>
    <phoneticPr fontId="1" type="noConversion"/>
  </si>
  <si>
    <t>전쟁 도끼</t>
    <phoneticPr fontId="1" type="noConversion"/>
  </si>
  <si>
    <t>양날 도끼</t>
    <phoneticPr fontId="1" type="noConversion"/>
  </si>
  <si>
    <t>leveled_atk</t>
    <phoneticPr fontId="1" type="noConversion"/>
  </si>
  <si>
    <t>atk</t>
    <phoneticPr fontId="1" type="noConversion"/>
  </si>
  <si>
    <t>atk_2</t>
    <phoneticPr fontId="1" type="noConversion"/>
  </si>
  <si>
    <t>atk_3</t>
  </si>
  <si>
    <t>atk_4</t>
  </si>
  <si>
    <t>atk_5</t>
  </si>
  <si>
    <t>atk_6</t>
  </si>
  <si>
    <t>atk_7</t>
  </si>
  <si>
    <t>atk_8</t>
  </si>
  <si>
    <t>atk_9</t>
  </si>
  <si>
    <t>atk_10</t>
  </si>
  <si>
    <t>무기 데이터베이스 [ 가격 ] ( 공식 부여 )</t>
    <phoneticPr fontId="1" type="noConversion"/>
  </si>
  <si>
    <t>POWER((3+0.2*(weapon_atk-25)),2)</t>
    <phoneticPr fontId="1" type="noConversion"/>
  </si>
  <si>
    <t>isUsing</t>
    <phoneticPr fontId="1" type="noConversion"/>
  </si>
  <si>
    <t>level</t>
    <phoneticPr fontId="1" type="noConversion"/>
  </si>
  <si>
    <t>weapon_wooden-branch</t>
    <phoneticPr fontId="1" type="noConversion"/>
  </si>
  <si>
    <t>weapon1</t>
    <phoneticPr fontId="1" type="noConversion"/>
  </si>
  <si>
    <t>weapon2</t>
    <phoneticPr fontId="1" type="noConversion"/>
  </si>
  <si>
    <t>weapon3</t>
    <phoneticPr fontId="1" type="noConversion"/>
  </si>
  <si>
    <t>weapon4</t>
    <phoneticPr fontId="1" type="noConversion"/>
  </si>
  <si>
    <t>weapon5</t>
    <phoneticPr fontId="1" type="noConversion"/>
  </si>
  <si>
    <t>weapon6</t>
    <phoneticPr fontId="1" type="noConversion"/>
  </si>
  <si>
    <t>weapon7</t>
    <phoneticPr fontId="1" type="noConversion"/>
  </si>
  <si>
    <t>weapon8</t>
    <phoneticPr fontId="1" type="noConversion"/>
  </si>
  <si>
    <t>weapon9</t>
    <phoneticPr fontId="1" type="noConversion"/>
  </si>
  <si>
    <t>weapon10</t>
    <phoneticPr fontId="1" type="noConversion"/>
  </si>
  <si>
    <t>weapon11</t>
    <phoneticPr fontId="1" type="noConversion"/>
  </si>
  <si>
    <t>weapon12</t>
    <phoneticPr fontId="1" type="noConversion"/>
  </si>
  <si>
    <t>weapon13</t>
    <phoneticPr fontId="1" type="noConversion"/>
  </si>
  <si>
    <t>weapon14</t>
    <phoneticPr fontId="1" type="noConversion"/>
  </si>
  <si>
    <t>weapon15</t>
    <phoneticPr fontId="1" type="noConversion"/>
  </si>
  <si>
    <t>weapon16</t>
    <phoneticPr fontId="1" type="noConversion"/>
  </si>
  <si>
    <t>weapon17</t>
    <phoneticPr fontId="1" type="noConversion"/>
  </si>
  <si>
    <t>weapon18</t>
    <phoneticPr fontId="1" type="noConversion"/>
  </si>
  <si>
    <t>weapon19</t>
    <phoneticPr fontId="1" type="noConversion"/>
  </si>
  <si>
    <t>weapon20</t>
    <phoneticPr fontId="1" type="noConversion"/>
  </si>
  <si>
    <t>weapon21</t>
    <phoneticPr fontId="1" type="noConversion"/>
  </si>
  <si>
    <t>weapon22</t>
    <phoneticPr fontId="1" type="noConversion"/>
  </si>
  <si>
    <t>weapon23</t>
    <phoneticPr fontId="1" type="noConversion"/>
  </si>
  <si>
    <t>weapon24</t>
    <phoneticPr fontId="1" type="noConversion"/>
  </si>
  <si>
    <t>weapon25</t>
    <phoneticPr fontId="1" type="noConversion"/>
  </si>
  <si>
    <t>weapon26</t>
    <phoneticPr fontId="1" type="noConversion"/>
  </si>
  <si>
    <t>weapon27</t>
    <phoneticPr fontId="1" type="noConversion"/>
  </si>
  <si>
    <t>weapon28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</si>
</sst>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0.0%"/>
  </numFmts>
  <fonts count="1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b/>
      <sz val="14"/>
      <color theme="0"/>
      <name val="맑은 고딕"/>
      <family val="3"/>
      <charset val="129"/>
      <scheme val="minor"/>
    </font>
    <font>
      <sz val="14"/>
      <color theme="0"/>
      <name val="맑은 고딕"/>
      <family val="3"/>
      <charset val="129"/>
      <scheme val="minor"/>
    </font>
    <font>
      <sz val="14"/>
      <color theme="1"/>
      <name val="맑은 고딕"/>
      <family val="3"/>
      <charset val="129"/>
      <scheme val="minor"/>
    </font>
    <font>
      <b/>
      <sz val="16"/>
      <color theme="0"/>
      <name val="맑은 고딕"/>
      <family val="3"/>
      <charset val="129"/>
      <scheme val="minor"/>
    </font>
    <font>
      <b/>
      <u/>
      <sz val="11"/>
      <color theme="1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rgb="FFC00000"/>
      <name val="맑은 고딕"/>
      <family val="3"/>
      <charset val="129"/>
      <scheme val="minor"/>
    </font>
    <font>
      <b/>
      <u/>
      <sz val="11"/>
      <color rgb="FFC00000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16" fillId="0" borderId="0" applyFont="0" applyFill="0" applyBorder="0" applyAlignment="0" applyProtection="0">
      <alignment vertical="center"/>
    </xf>
  </cellStyleXfs>
  <cellXfs count="181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0" xfId="0" applyBorder="1">
      <alignment vertical="center"/>
    </xf>
    <xf numFmtId="3" fontId="0" fillId="0" borderId="1" xfId="0" applyNumberFormat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2" borderId="0" xfId="0" applyFill="1">
      <alignment vertical="center"/>
    </xf>
    <xf numFmtId="0" fontId="0" fillId="0" borderId="1" xfId="0" applyBorder="1" applyAlignment="1">
      <alignment horizontal="right" vertical="center"/>
    </xf>
    <xf numFmtId="0" fontId="2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>
      <alignment vertical="center"/>
    </xf>
    <xf numFmtId="9" fontId="0" fillId="8" borderId="1" xfId="0" applyNumberFormat="1" applyFill="1" applyBorder="1" applyAlignment="1">
      <alignment horizontal="center" vertical="center"/>
    </xf>
    <xf numFmtId="9" fontId="0" fillId="8" borderId="1" xfId="0" applyNumberFormat="1" applyFill="1" applyBorder="1">
      <alignment vertical="center"/>
    </xf>
    <xf numFmtId="176" fontId="0" fillId="8" borderId="1" xfId="0" applyNumberFormat="1" applyFill="1" applyBorder="1" applyAlignment="1">
      <alignment horizontal="center" vertical="center"/>
    </xf>
    <xf numFmtId="0" fontId="0" fillId="2" borderId="0" xfId="0" applyFill="1" applyBorder="1" applyAlignment="1">
      <alignment vertical="center"/>
    </xf>
    <xf numFmtId="0" fontId="0" fillId="2" borderId="0" xfId="0" applyFill="1" applyBorder="1">
      <alignment vertical="center"/>
    </xf>
    <xf numFmtId="0" fontId="2" fillId="2" borderId="0" xfId="0" applyFont="1" applyFill="1" applyBorder="1" applyAlignment="1">
      <alignment vertical="center"/>
    </xf>
    <xf numFmtId="3" fontId="0" fillId="5" borderId="1" xfId="0" applyNumberFormat="1" applyFill="1" applyBorder="1">
      <alignment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0" xfId="0" applyFont="1" applyFill="1">
      <alignment vertical="center"/>
    </xf>
    <xf numFmtId="0" fontId="0" fillId="2" borderId="16" xfId="0" applyFill="1" applyBorder="1">
      <alignment vertical="center"/>
    </xf>
    <xf numFmtId="0" fontId="0" fillId="2" borderId="17" xfId="0" applyFill="1" applyBorder="1">
      <alignment vertical="center"/>
    </xf>
    <xf numFmtId="0" fontId="0" fillId="2" borderId="21" xfId="0" applyFill="1" applyBorder="1">
      <alignment vertical="center"/>
    </xf>
    <xf numFmtId="0" fontId="0" fillId="2" borderId="22" xfId="0" applyFill="1" applyBorder="1">
      <alignment vertical="center"/>
    </xf>
    <xf numFmtId="0" fontId="0" fillId="2" borderId="23" xfId="0" applyFill="1" applyBorder="1">
      <alignment vertical="center"/>
    </xf>
    <xf numFmtId="0" fontId="0" fillId="2" borderId="18" xfId="0" applyFill="1" applyBorder="1">
      <alignment vertical="center"/>
    </xf>
    <xf numFmtId="0" fontId="0" fillId="2" borderId="24" xfId="0" applyFill="1" applyBorder="1">
      <alignment vertical="center"/>
    </xf>
    <xf numFmtId="0" fontId="0" fillId="2" borderId="15" xfId="0" applyFill="1" applyBorder="1">
      <alignment vertical="center"/>
    </xf>
    <xf numFmtId="0" fontId="0" fillId="2" borderId="25" xfId="0" applyFill="1" applyBorder="1">
      <alignment vertical="center"/>
    </xf>
    <xf numFmtId="0" fontId="0" fillId="2" borderId="26" xfId="0" applyFill="1" applyBorder="1">
      <alignment vertical="center"/>
    </xf>
    <xf numFmtId="0" fontId="2" fillId="2" borderId="0" xfId="0" applyFont="1" applyFill="1" applyBorder="1">
      <alignment vertical="center"/>
    </xf>
    <xf numFmtId="0" fontId="2" fillId="7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2" borderId="0" xfId="0" applyFill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0" fillId="13" borderId="1" xfId="0" applyFill="1" applyBorder="1" applyAlignment="1">
      <alignment horizontal="left" vertical="center"/>
    </xf>
    <xf numFmtId="0" fontId="0" fillId="11" borderId="1" xfId="0" applyFill="1" applyBorder="1" applyAlignment="1">
      <alignment horizontal="left" vertical="center"/>
    </xf>
    <xf numFmtId="0" fontId="5" fillId="0" borderId="1" xfId="0" applyFont="1" applyBorder="1">
      <alignment vertical="center"/>
    </xf>
    <xf numFmtId="9" fontId="0" fillId="2" borderId="1" xfId="0" applyNumberFormat="1" applyFill="1" applyBorder="1" applyAlignment="1">
      <alignment horizontal="center" vertical="center"/>
    </xf>
    <xf numFmtId="9" fontId="0" fillId="2" borderId="1" xfId="0" applyNumberFormat="1" applyFill="1" applyBorder="1">
      <alignment vertical="center"/>
    </xf>
    <xf numFmtId="176" fontId="0" fillId="2" borderId="1" xfId="0" applyNumberForma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0" fontId="0" fillId="11" borderId="1" xfId="0" applyFill="1" applyBorder="1">
      <alignment vertical="center"/>
    </xf>
    <xf numFmtId="0" fontId="0" fillId="15" borderId="1" xfId="0" applyFill="1" applyBorder="1">
      <alignment vertical="center"/>
    </xf>
    <xf numFmtId="0" fontId="0" fillId="16" borderId="1" xfId="0" applyFill="1" applyBorder="1">
      <alignment vertical="center"/>
    </xf>
    <xf numFmtId="0" fontId="0" fillId="12" borderId="1" xfId="0" applyFill="1" applyBorder="1">
      <alignment vertical="center"/>
    </xf>
    <xf numFmtId="9" fontId="0" fillId="11" borderId="1" xfId="0" applyNumberFormat="1" applyFill="1" applyBorder="1">
      <alignment vertical="center"/>
    </xf>
    <xf numFmtId="9" fontId="0" fillId="15" borderId="1" xfId="0" applyNumberFormat="1" applyFill="1" applyBorder="1">
      <alignment vertical="center"/>
    </xf>
    <xf numFmtId="9" fontId="0" fillId="16" borderId="1" xfId="0" applyNumberFormat="1" applyFill="1" applyBorder="1">
      <alignment vertical="center"/>
    </xf>
    <xf numFmtId="9" fontId="0" fillId="12" borderId="1" xfId="0" applyNumberFormat="1" applyFill="1" applyBorder="1">
      <alignment vertical="center"/>
    </xf>
    <xf numFmtId="0" fontId="0" fillId="11" borderId="1" xfId="0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16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0" fillId="2" borderId="1" xfId="0" applyFill="1" applyBorder="1" applyAlignment="1">
      <alignment horizontal="center" vertical="center"/>
    </xf>
    <xf numFmtId="1" fontId="0" fillId="2" borderId="1" xfId="0" applyNumberFormat="1" applyFill="1" applyBorder="1" applyAlignment="1">
      <alignment vertical="center"/>
    </xf>
    <xf numFmtId="0" fontId="2" fillId="7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49" fontId="0" fillId="0" borderId="1" xfId="1" applyNumberFormat="1" applyFont="1" applyBorder="1">
      <alignment vertical="center"/>
    </xf>
    <xf numFmtId="0" fontId="0" fillId="2" borderId="1" xfId="0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0" fillId="2" borderId="3" xfId="0" quotePrefix="1" applyFill="1" applyBorder="1" applyAlignment="1">
      <alignment horizontal="left" vertical="center" wrapText="1"/>
    </xf>
    <xf numFmtId="0" fontId="0" fillId="2" borderId="19" xfId="0" quotePrefix="1" applyFill="1" applyBorder="1" applyAlignment="1">
      <alignment horizontal="left" vertical="center" wrapText="1"/>
    </xf>
    <xf numFmtId="0" fontId="0" fillId="2" borderId="4" xfId="0" quotePrefix="1" applyFill="1" applyBorder="1" applyAlignment="1">
      <alignment horizontal="left" vertical="center" wrapText="1"/>
    </xf>
    <xf numFmtId="0" fontId="0" fillId="2" borderId="5" xfId="0" quotePrefix="1" applyFill="1" applyBorder="1" applyAlignment="1">
      <alignment horizontal="left" vertical="center" wrapText="1"/>
    </xf>
    <xf numFmtId="0" fontId="0" fillId="2" borderId="0" xfId="0" quotePrefix="1" applyFill="1" applyBorder="1" applyAlignment="1">
      <alignment horizontal="left" vertical="center" wrapText="1"/>
    </xf>
    <xf numFmtId="0" fontId="0" fillId="2" borderId="6" xfId="0" quotePrefix="1" applyFill="1" applyBorder="1" applyAlignment="1">
      <alignment horizontal="left" vertical="center" wrapText="1"/>
    </xf>
    <xf numFmtId="0" fontId="0" fillId="2" borderId="7" xfId="0" quotePrefix="1" applyFill="1" applyBorder="1" applyAlignment="1">
      <alignment horizontal="left" vertical="center" wrapText="1"/>
    </xf>
    <xf numFmtId="0" fontId="0" fillId="2" borderId="20" xfId="0" quotePrefix="1" applyFill="1" applyBorder="1" applyAlignment="1">
      <alignment horizontal="left" vertical="center" wrapText="1"/>
    </xf>
    <xf numFmtId="0" fontId="0" fillId="2" borderId="8" xfId="0" quotePrefix="1" applyFill="1" applyBorder="1" applyAlignment="1">
      <alignment horizontal="left" vertical="center" wrapText="1"/>
    </xf>
    <xf numFmtId="0" fontId="2" fillId="9" borderId="3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0" fontId="2" fillId="9" borderId="7" xfId="0" applyFont="1" applyFill="1" applyBorder="1" applyAlignment="1">
      <alignment horizontal="center" vertical="center"/>
    </xf>
    <xf numFmtId="0" fontId="2" fillId="9" borderId="8" xfId="0" applyFont="1" applyFill="1" applyBorder="1" applyAlignment="1">
      <alignment horizontal="center" vertical="center"/>
    </xf>
    <xf numFmtId="0" fontId="2" fillId="12" borderId="3" xfId="0" applyFont="1" applyFill="1" applyBorder="1" applyAlignment="1">
      <alignment horizontal="center" vertical="center"/>
    </xf>
    <xf numFmtId="0" fontId="2" fillId="12" borderId="4" xfId="0" applyFont="1" applyFill="1" applyBorder="1" applyAlignment="1">
      <alignment horizontal="center" vertical="center"/>
    </xf>
    <xf numFmtId="0" fontId="2" fillId="12" borderId="7" xfId="0" applyFont="1" applyFill="1" applyBorder="1" applyAlignment="1">
      <alignment horizontal="center" vertical="center"/>
    </xf>
    <xf numFmtId="0" fontId="2" fillId="12" borderId="8" xfId="0" applyFont="1" applyFill="1" applyBorder="1" applyAlignment="1">
      <alignment horizontal="center" vertical="center"/>
    </xf>
    <xf numFmtId="0" fontId="2" fillId="11" borderId="3" xfId="0" applyFont="1" applyFill="1" applyBorder="1" applyAlignment="1">
      <alignment horizontal="center" vertical="center"/>
    </xf>
    <xf numFmtId="0" fontId="2" fillId="11" borderId="4" xfId="0" applyFont="1" applyFill="1" applyBorder="1" applyAlignment="1">
      <alignment horizontal="center" vertical="center"/>
    </xf>
    <xf numFmtId="0" fontId="2" fillId="11" borderId="7" xfId="0" applyFont="1" applyFill="1" applyBorder="1" applyAlignment="1">
      <alignment horizontal="center" vertical="center"/>
    </xf>
    <xf numFmtId="0" fontId="2" fillId="11" borderId="8" xfId="0" applyFont="1" applyFill="1" applyBorder="1" applyAlignment="1">
      <alignment horizontal="center" vertical="center"/>
    </xf>
    <xf numFmtId="0" fontId="4" fillId="12" borderId="3" xfId="0" applyFont="1" applyFill="1" applyBorder="1" applyAlignment="1">
      <alignment horizontal="center" vertical="center"/>
    </xf>
    <xf numFmtId="0" fontId="4" fillId="12" borderId="4" xfId="0" applyFont="1" applyFill="1" applyBorder="1" applyAlignment="1">
      <alignment horizontal="center" vertical="center"/>
    </xf>
    <xf numFmtId="0" fontId="4" fillId="12" borderId="5" xfId="0" applyFont="1" applyFill="1" applyBorder="1" applyAlignment="1">
      <alignment horizontal="center" vertical="center"/>
    </xf>
    <xf numFmtId="0" fontId="4" fillId="12" borderId="6" xfId="0" applyFont="1" applyFill="1" applyBorder="1" applyAlignment="1">
      <alignment horizontal="center" vertical="center"/>
    </xf>
    <xf numFmtId="0" fontId="4" fillId="12" borderId="7" xfId="0" applyFont="1" applyFill="1" applyBorder="1" applyAlignment="1">
      <alignment horizontal="center" vertical="center"/>
    </xf>
    <xf numFmtId="0" fontId="4" fillId="12" borderId="8" xfId="0" applyFont="1" applyFill="1" applyBorder="1" applyAlignment="1">
      <alignment horizontal="center" vertical="center"/>
    </xf>
    <xf numFmtId="0" fontId="12" fillId="10" borderId="3" xfId="0" applyFont="1" applyFill="1" applyBorder="1" applyAlignment="1">
      <alignment horizontal="center" vertical="center"/>
    </xf>
    <xf numFmtId="0" fontId="12" fillId="10" borderId="4" xfId="0" applyFont="1" applyFill="1" applyBorder="1" applyAlignment="1">
      <alignment horizontal="center" vertical="center"/>
    </xf>
    <xf numFmtId="0" fontId="12" fillId="10" borderId="5" xfId="0" applyFont="1" applyFill="1" applyBorder="1" applyAlignment="1">
      <alignment horizontal="center" vertical="center"/>
    </xf>
    <xf numFmtId="0" fontId="12" fillId="10" borderId="6" xfId="0" applyFont="1" applyFill="1" applyBorder="1" applyAlignment="1">
      <alignment horizontal="center" vertical="center"/>
    </xf>
    <xf numFmtId="0" fontId="12" fillId="10" borderId="7" xfId="0" applyFont="1" applyFill="1" applyBorder="1" applyAlignment="1">
      <alignment horizontal="center" vertical="center"/>
    </xf>
    <xf numFmtId="0" fontId="12" fillId="10" borderId="8" xfId="0" applyFont="1" applyFill="1" applyBorder="1" applyAlignment="1">
      <alignment horizontal="center" vertical="center"/>
    </xf>
    <xf numFmtId="0" fontId="12" fillId="9" borderId="3" xfId="0" applyFont="1" applyFill="1" applyBorder="1" applyAlignment="1">
      <alignment horizontal="center" vertical="center"/>
    </xf>
    <xf numFmtId="0" fontId="12" fillId="9" borderId="4" xfId="0" applyFont="1" applyFill="1" applyBorder="1" applyAlignment="1">
      <alignment horizontal="center" vertical="center"/>
    </xf>
    <xf numFmtId="0" fontId="12" fillId="9" borderId="5" xfId="0" applyFont="1" applyFill="1" applyBorder="1" applyAlignment="1">
      <alignment horizontal="center" vertical="center"/>
    </xf>
    <xf numFmtId="0" fontId="12" fillId="9" borderId="6" xfId="0" applyFont="1" applyFill="1" applyBorder="1" applyAlignment="1">
      <alignment horizontal="center" vertical="center"/>
    </xf>
    <xf numFmtId="0" fontId="12" fillId="9" borderId="7" xfId="0" applyFont="1" applyFill="1" applyBorder="1" applyAlignment="1">
      <alignment horizontal="center" vertical="center"/>
    </xf>
    <xf numFmtId="0" fontId="12" fillId="9" borderId="8" xfId="0" applyFont="1" applyFill="1" applyBorder="1" applyAlignment="1">
      <alignment horizontal="center" vertical="center"/>
    </xf>
    <xf numFmtId="0" fontId="2" fillId="10" borderId="3" xfId="0" applyFont="1" applyFill="1" applyBorder="1" applyAlignment="1">
      <alignment horizontal="center" vertical="center"/>
    </xf>
    <xf numFmtId="0" fontId="2" fillId="10" borderId="4" xfId="0" applyFont="1" applyFill="1" applyBorder="1" applyAlignment="1">
      <alignment horizontal="center" vertical="center"/>
    </xf>
    <xf numFmtId="0" fontId="2" fillId="10" borderId="7" xfId="0" applyFont="1" applyFill="1" applyBorder="1" applyAlignment="1">
      <alignment horizontal="center" vertical="center"/>
    </xf>
    <xf numFmtId="0" fontId="2" fillId="10" borderId="8" xfId="0" applyFont="1" applyFill="1" applyBorder="1" applyAlignment="1">
      <alignment horizontal="center" vertical="center"/>
    </xf>
    <xf numFmtId="0" fontId="4" fillId="11" borderId="19" xfId="0" applyFont="1" applyFill="1" applyBorder="1" applyAlignment="1">
      <alignment horizontal="center" vertical="center"/>
    </xf>
    <xf numFmtId="0" fontId="4" fillId="11" borderId="0" xfId="0" applyFont="1" applyFill="1" applyBorder="1" applyAlignment="1">
      <alignment horizontal="center" vertical="center"/>
    </xf>
    <xf numFmtId="0" fontId="4" fillId="11" borderId="20" xfId="0" applyFont="1" applyFill="1" applyBorder="1" applyAlignment="1">
      <alignment horizontal="center" vertical="center"/>
    </xf>
    <xf numFmtId="0" fontId="0" fillId="2" borderId="19" xfId="0" quotePrefix="1" applyFill="1" applyBorder="1" applyAlignment="1">
      <alignment horizontal="left" vertical="center"/>
    </xf>
    <xf numFmtId="0" fontId="0" fillId="2" borderId="4" xfId="0" quotePrefix="1" applyFill="1" applyBorder="1" applyAlignment="1">
      <alignment horizontal="left" vertical="center"/>
    </xf>
    <xf numFmtId="0" fontId="0" fillId="2" borderId="7" xfId="0" quotePrefix="1" applyFill="1" applyBorder="1" applyAlignment="1">
      <alignment horizontal="left" vertical="center"/>
    </xf>
    <xf numFmtId="0" fontId="0" fillId="2" borderId="20" xfId="0" quotePrefix="1" applyFill="1" applyBorder="1" applyAlignment="1">
      <alignment horizontal="left" vertical="center"/>
    </xf>
    <xf numFmtId="0" fontId="0" fillId="2" borderId="8" xfId="0" quotePrefix="1" applyFill="1" applyBorder="1" applyAlignment="1">
      <alignment horizontal="left" vertical="center"/>
    </xf>
    <xf numFmtId="0" fontId="4" fillId="11" borderId="3" xfId="0" applyFont="1" applyFill="1" applyBorder="1" applyAlignment="1">
      <alignment horizontal="center" vertical="center"/>
    </xf>
    <xf numFmtId="0" fontId="4" fillId="11" borderId="4" xfId="0" applyFont="1" applyFill="1" applyBorder="1" applyAlignment="1">
      <alignment horizontal="center" vertical="center"/>
    </xf>
    <xf numFmtId="0" fontId="4" fillId="11" borderId="7" xfId="0" applyFont="1" applyFill="1" applyBorder="1" applyAlignment="1">
      <alignment horizontal="center" vertical="center"/>
    </xf>
    <xf numFmtId="0" fontId="4" fillId="11" borderId="8" xfId="0" applyFont="1" applyFill="1" applyBorder="1" applyAlignment="1">
      <alignment horizontal="center" vertical="center"/>
    </xf>
    <xf numFmtId="0" fontId="0" fillId="2" borderId="3" xfId="0" quotePrefix="1" applyFill="1" applyBorder="1" applyAlignment="1">
      <alignment horizontal="left" vertical="center"/>
    </xf>
    <xf numFmtId="0" fontId="5" fillId="2" borderId="3" xfId="0" quotePrefix="1" applyFont="1" applyFill="1" applyBorder="1" applyAlignment="1">
      <alignment horizontal="left" vertical="center" wrapText="1"/>
    </xf>
    <xf numFmtId="0" fontId="4" fillId="11" borderId="6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7" fillId="6" borderId="27" xfId="0" applyFont="1" applyFill="1" applyBorder="1" applyAlignment="1">
      <alignment horizontal="center" vertical="center"/>
    </xf>
    <xf numFmtId="0" fontId="7" fillId="6" borderId="24" xfId="0" applyFont="1" applyFill="1" applyBorder="1" applyAlignment="1">
      <alignment horizontal="center" vertical="center"/>
    </xf>
    <xf numFmtId="0" fontId="7" fillId="6" borderId="28" xfId="0" applyFont="1" applyFill="1" applyBorder="1" applyAlignment="1">
      <alignment horizontal="center" vertical="center"/>
    </xf>
    <xf numFmtId="0" fontId="7" fillId="6" borderId="29" xfId="0" applyFont="1" applyFill="1" applyBorder="1" applyAlignment="1">
      <alignment horizontal="center" vertical="center"/>
    </xf>
    <xf numFmtId="0" fontId="8" fillId="6" borderId="26" xfId="0" applyFont="1" applyFill="1" applyBorder="1" applyAlignment="1">
      <alignment horizontal="center" vertical="center"/>
    </xf>
    <xf numFmtId="0" fontId="8" fillId="6" borderId="24" xfId="0" applyFont="1" applyFill="1" applyBorder="1" applyAlignment="1">
      <alignment horizontal="center" vertical="center"/>
    </xf>
    <xf numFmtId="0" fontId="8" fillId="6" borderId="28" xfId="0" applyFont="1" applyFill="1" applyBorder="1" applyAlignment="1">
      <alignment horizontal="center" vertical="center"/>
    </xf>
    <xf numFmtId="0" fontId="8" fillId="6" borderId="30" xfId="0" applyFont="1" applyFill="1" applyBorder="1" applyAlignment="1">
      <alignment horizontal="center" vertical="center"/>
    </xf>
    <xf numFmtId="0" fontId="8" fillId="6" borderId="29" xfId="0" applyFont="1" applyFill="1" applyBorder="1" applyAlignment="1">
      <alignment horizontal="center" vertical="center"/>
    </xf>
    <xf numFmtId="0" fontId="3" fillId="6" borderId="24" xfId="0" applyFont="1" applyFill="1" applyBorder="1" applyAlignment="1">
      <alignment horizontal="center" vertical="center"/>
    </xf>
    <xf numFmtId="0" fontId="3" fillId="6" borderId="28" xfId="0" applyFont="1" applyFill="1" applyBorder="1" applyAlignment="1">
      <alignment horizontal="center" vertical="center"/>
    </xf>
    <xf numFmtId="0" fontId="3" fillId="6" borderId="29" xfId="0" applyFont="1" applyFill="1" applyBorder="1" applyAlignment="1">
      <alignment horizontal="center" vertical="center"/>
    </xf>
    <xf numFmtId="0" fontId="9" fillId="6" borderId="26" xfId="0" applyFont="1" applyFill="1" applyBorder="1" applyAlignment="1">
      <alignment horizontal="center" vertical="center"/>
    </xf>
    <xf numFmtId="0" fontId="9" fillId="6" borderId="24" xfId="0" applyFont="1" applyFill="1" applyBorder="1" applyAlignment="1">
      <alignment horizontal="center" vertical="center"/>
    </xf>
    <xf numFmtId="0" fontId="9" fillId="6" borderId="28" xfId="0" applyFont="1" applyFill="1" applyBorder="1" applyAlignment="1">
      <alignment horizontal="center" vertical="center"/>
    </xf>
    <xf numFmtId="0" fontId="9" fillId="6" borderId="30" xfId="0" applyFont="1" applyFill="1" applyBorder="1" applyAlignment="1">
      <alignment horizontal="center" vertical="center"/>
    </xf>
    <xf numFmtId="0" fontId="9" fillId="6" borderId="29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19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0" fillId="2" borderId="9" xfId="0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0" fillId="2" borderId="12" xfId="0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 wrapText="1"/>
    </xf>
    <xf numFmtId="0" fontId="0" fillId="2" borderId="14" xfId="0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10" fillId="6" borderId="0" xfId="0" applyFont="1" applyFill="1" applyAlignment="1">
      <alignment horizontal="center" vertical="center"/>
    </xf>
    <xf numFmtId="0" fontId="10" fillId="6" borderId="30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10" fillId="6" borderId="1" xfId="0" applyFont="1" applyFill="1" applyBorder="1" applyAlignment="1">
      <alignment horizontal="center" vertical="center"/>
    </xf>
    <xf numFmtId="49" fontId="0" fillId="0" borderId="1" xfId="0" applyNumberFormat="1" applyBorder="1">
      <alignment vertical="center"/>
    </xf>
    <xf numFmtId="49" fontId="17" fillId="0" borderId="1" xfId="0" applyNumberFormat="1" applyFont="1" applyBorder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colors>
    <mruColors>
      <color rgb="FFB19B1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78"/>
  <sheetViews>
    <sheetView topLeftCell="A10" zoomScale="70" zoomScaleNormal="70" workbookViewId="0">
      <selection activeCell="L33" sqref="L33"/>
    </sheetView>
  </sheetViews>
  <sheetFormatPr defaultRowHeight="16.5" x14ac:dyDescent="0.3"/>
  <cols>
    <col min="15" max="15" width="14.625" customWidth="1"/>
  </cols>
  <sheetData>
    <row r="1" spans="1:48" ht="33.75" customHeight="1" thickBot="1" x14ac:dyDescent="0.35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26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</row>
    <row r="2" spans="1:48" ht="16.5" customHeight="1" x14ac:dyDescent="0.3">
      <c r="A2" s="8"/>
      <c r="B2" s="70" t="s">
        <v>68</v>
      </c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2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</row>
    <row r="3" spans="1:48" ht="16.5" customHeight="1" x14ac:dyDescent="0.3">
      <c r="A3" s="8"/>
      <c r="B3" s="73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5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</row>
    <row r="4" spans="1:48" ht="17.25" customHeight="1" thickBot="1" x14ac:dyDescent="0.35">
      <c r="A4" s="8"/>
      <c r="B4" s="76"/>
      <c r="C4" s="77"/>
      <c r="D4" s="77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  <c r="Z4" s="7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</row>
    <row r="5" spans="1:48" x14ac:dyDescent="0.3">
      <c r="A5" s="8"/>
      <c r="B5" s="26"/>
      <c r="C5" s="26"/>
      <c r="D5" s="26"/>
      <c r="E5" s="26"/>
      <c r="F5" s="26"/>
      <c r="G5" s="26"/>
      <c r="H5" s="26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</row>
    <row r="6" spans="1:48" ht="17.25" thickBot="1" x14ac:dyDescent="0.35">
      <c r="A6" s="8"/>
      <c r="B6" s="26"/>
      <c r="C6" s="26"/>
      <c r="D6" s="26"/>
      <c r="E6" s="26"/>
      <c r="F6" s="26"/>
      <c r="G6" s="26"/>
      <c r="H6" s="26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</row>
    <row r="7" spans="1:48" x14ac:dyDescent="0.3">
      <c r="A7" s="8"/>
      <c r="B7" s="118" t="s">
        <v>67</v>
      </c>
      <c r="C7" s="119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</row>
    <row r="8" spans="1:48" ht="17.25" thickBot="1" x14ac:dyDescent="0.35">
      <c r="A8" s="8"/>
      <c r="B8" s="120"/>
      <c r="C8" s="121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</row>
    <row r="9" spans="1:48" ht="17.25" thickBot="1" x14ac:dyDescent="0.35">
      <c r="A9" s="8"/>
      <c r="B9" s="27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</row>
    <row r="10" spans="1:48" ht="16.5" customHeight="1" x14ac:dyDescent="0.3">
      <c r="A10" s="8"/>
      <c r="B10" s="28"/>
      <c r="C10" s="8"/>
      <c r="D10" s="8"/>
      <c r="E10" s="8"/>
      <c r="F10" s="8"/>
      <c r="G10" s="8"/>
      <c r="H10" s="8"/>
      <c r="I10" s="8"/>
      <c r="J10" s="8"/>
      <c r="K10" s="8"/>
      <c r="L10" s="106" t="s">
        <v>69</v>
      </c>
      <c r="M10" s="107"/>
      <c r="N10" s="100" t="s">
        <v>24</v>
      </c>
      <c r="O10" s="101"/>
      <c r="P10" s="79" t="s">
        <v>127</v>
      </c>
      <c r="Q10" s="80"/>
      <c r="R10" s="80"/>
      <c r="S10" s="80"/>
      <c r="T10" s="80"/>
      <c r="U10" s="80"/>
      <c r="V10" s="80"/>
      <c r="W10" s="80"/>
      <c r="X10" s="80"/>
      <c r="Y10" s="80"/>
      <c r="Z10" s="81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</row>
    <row r="11" spans="1:48" x14ac:dyDescent="0.3">
      <c r="A11" s="8"/>
      <c r="B11" s="28"/>
      <c r="C11" s="8"/>
      <c r="D11" s="8"/>
      <c r="E11" s="8"/>
      <c r="F11" s="8"/>
      <c r="G11" s="8"/>
      <c r="H11" s="8"/>
      <c r="I11" s="8"/>
      <c r="J11" s="8"/>
      <c r="K11" s="8"/>
      <c r="L11" s="108"/>
      <c r="M11" s="109"/>
      <c r="N11" s="102"/>
      <c r="O11" s="103"/>
      <c r="P11" s="82"/>
      <c r="Q11" s="83"/>
      <c r="R11" s="83"/>
      <c r="S11" s="83"/>
      <c r="T11" s="83"/>
      <c r="U11" s="83"/>
      <c r="V11" s="83"/>
      <c r="W11" s="83"/>
      <c r="X11" s="83"/>
      <c r="Y11" s="83"/>
      <c r="Z11" s="84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</row>
    <row r="12" spans="1:48" ht="17.25" thickBot="1" x14ac:dyDescent="0.35">
      <c r="A12" s="8"/>
      <c r="B12" s="28"/>
      <c r="C12" s="8"/>
      <c r="D12" s="8"/>
      <c r="E12" s="8"/>
      <c r="F12" s="8"/>
      <c r="G12" s="8"/>
      <c r="H12" s="8"/>
      <c r="I12" s="8"/>
      <c r="J12" s="8"/>
      <c r="K12" s="8"/>
      <c r="L12" s="108"/>
      <c r="M12" s="109"/>
      <c r="N12" s="102"/>
      <c r="O12" s="103"/>
      <c r="P12" s="82"/>
      <c r="Q12" s="83"/>
      <c r="R12" s="83"/>
      <c r="S12" s="83"/>
      <c r="T12" s="83"/>
      <c r="U12" s="83"/>
      <c r="V12" s="83"/>
      <c r="W12" s="83"/>
      <c r="X12" s="83"/>
      <c r="Y12" s="83"/>
      <c r="Z12" s="84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</row>
    <row r="13" spans="1:48" ht="17.25" thickBot="1" x14ac:dyDescent="0.35">
      <c r="A13" s="8"/>
      <c r="B13" s="28"/>
      <c r="C13" s="29"/>
      <c r="D13" s="118" t="s">
        <v>69</v>
      </c>
      <c r="E13" s="119"/>
      <c r="F13" s="30"/>
      <c r="G13" s="31"/>
      <c r="H13" s="92" t="s">
        <v>71</v>
      </c>
      <c r="I13" s="93"/>
      <c r="J13" s="8"/>
      <c r="K13" s="8"/>
      <c r="L13" s="108"/>
      <c r="M13" s="109"/>
      <c r="N13" s="104"/>
      <c r="O13" s="105"/>
      <c r="P13" s="85"/>
      <c r="Q13" s="86"/>
      <c r="R13" s="86"/>
      <c r="S13" s="86"/>
      <c r="T13" s="86"/>
      <c r="U13" s="86"/>
      <c r="V13" s="86"/>
      <c r="W13" s="86"/>
      <c r="X13" s="86"/>
      <c r="Y13" s="86"/>
      <c r="Z13" s="87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</row>
    <row r="14" spans="1:48" ht="17.25" customHeight="1" thickBot="1" x14ac:dyDescent="0.35">
      <c r="A14" s="8"/>
      <c r="B14" s="8"/>
      <c r="C14" s="32"/>
      <c r="D14" s="120"/>
      <c r="E14" s="121"/>
      <c r="F14" s="33"/>
      <c r="G14" s="8"/>
      <c r="H14" s="94"/>
      <c r="I14" s="95"/>
      <c r="J14" s="8"/>
      <c r="K14" s="8"/>
      <c r="L14" s="108"/>
      <c r="M14" s="109"/>
      <c r="N14" s="100" t="s">
        <v>70</v>
      </c>
      <c r="O14" s="101"/>
      <c r="P14" s="79" t="s">
        <v>125</v>
      </c>
      <c r="Q14" s="80"/>
      <c r="R14" s="80"/>
      <c r="S14" s="80"/>
      <c r="T14" s="80"/>
      <c r="U14" s="80"/>
      <c r="V14" s="80"/>
      <c r="W14" s="80"/>
      <c r="X14" s="80"/>
      <c r="Y14" s="80"/>
      <c r="Z14" s="81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</row>
    <row r="15" spans="1:48" x14ac:dyDescent="0.3">
      <c r="A15" s="8"/>
      <c r="B15" s="28"/>
      <c r="C15" s="8"/>
      <c r="D15" s="8"/>
      <c r="E15" s="8"/>
      <c r="F15" s="28"/>
      <c r="G15" s="8"/>
      <c r="H15" s="8"/>
      <c r="I15" s="8"/>
      <c r="J15" s="8"/>
      <c r="K15" s="8"/>
      <c r="L15" s="108"/>
      <c r="M15" s="109"/>
      <c r="N15" s="102"/>
      <c r="O15" s="103"/>
      <c r="P15" s="82"/>
      <c r="Q15" s="83"/>
      <c r="R15" s="83"/>
      <c r="S15" s="83"/>
      <c r="T15" s="83"/>
      <c r="U15" s="83"/>
      <c r="V15" s="83"/>
      <c r="W15" s="83"/>
      <c r="X15" s="83"/>
      <c r="Y15" s="83"/>
      <c r="Z15" s="84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</row>
    <row r="16" spans="1:48" ht="17.25" thickBot="1" x14ac:dyDescent="0.35">
      <c r="A16" s="8"/>
      <c r="B16" s="28"/>
      <c r="C16" s="8"/>
      <c r="D16" s="8"/>
      <c r="E16" s="8"/>
      <c r="F16" s="28"/>
      <c r="G16" s="8"/>
      <c r="H16" s="8"/>
      <c r="I16" s="8"/>
      <c r="J16" s="8"/>
      <c r="K16" s="8"/>
      <c r="L16" s="108"/>
      <c r="M16" s="109"/>
      <c r="N16" s="102"/>
      <c r="O16" s="103"/>
      <c r="P16" s="82"/>
      <c r="Q16" s="83"/>
      <c r="R16" s="83"/>
      <c r="S16" s="83"/>
      <c r="T16" s="83"/>
      <c r="U16" s="83"/>
      <c r="V16" s="83"/>
      <c r="W16" s="83"/>
      <c r="X16" s="83"/>
      <c r="Y16" s="83"/>
      <c r="Z16" s="84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</row>
    <row r="17" spans="1:48" ht="17.25" thickBot="1" x14ac:dyDescent="0.35">
      <c r="A17" s="8"/>
      <c r="B17" s="28"/>
      <c r="C17" s="8"/>
      <c r="D17" s="8"/>
      <c r="E17" s="8"/>
      <c r="F17" s="8"/>
      <c r="G17" s="34"/>
      <c r="H17" s="92" t="s">
        <v>70</v>
      </c>
      <c r="I17" s="93"/>
      <c r="J17" s="8"/>
      <c r="K17" s="8"/>
      <c r="L17" s="110"/>
      <c r="M17" s="111"/>
      <c r="N17" s="104"/>
      <c r="O17" s="105"/>
      <c r="P17" s="85"/>
      <c r="Q17" s="86"/>
      <c r="R17" s="86"/>
      <c r="S17" s="86"/>
      <c r="T17" s="86"/>
      <c r="U17" s="86"/>
      <c r="V17" s="86"/>
      <c r="W17" s="86"/>
      <c r="X17" s="86"/>
      <c r="Y17" s="86"/>
      <c r="Z17" s="87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</row>
    <row r="18" spans="1:48" ht="17.25" thickBot="1" x14ac:dyDescent="0.35">
      <c r="A18" s="8"/>
      <c r="B18" s="28"/>
      <c r="C18" s="8"/>
      <c r="D18" s="8"/>
      <c r="E18" s="8"/>
      <c r="F18" s="8"/>
      <c r="G18" s="35"/>
      <c r="H18" s="94"/>
      <c r="I18" s="95"/>
      <c r="J18" s="8"/>
      <c r="K18" s="8"/>
      <c r="L18" s="112" t="s">
        <v>72</v>
      </c>
      <c r="M18" s="113"/>
      <c r="N18" s="130" t="s">
        <v>73</v>
      </c>
      <c r="O18" s="131"/>
      <c r="P18" s="79" t="s">
        <v>124</v>
      </c>
      <c r="Q18" s="125"/>
      <c r="R18" s="125"/>
      <c r="S18" s="125"/>
      <c r="T18" s="125"/>
      <c r="U18" s="125"/>
      <c r="V18" s="125"/>
      <c r="W18" s="125"/>
      <c r="X18" s="125"/>
      <c r="Y18" s="125"/>
      <c r="Z18" s="126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</row>
    <row r="19" spans="1:48" ht="17.25" thickBot="1" x14ac:dyDescent="0.35">
      <c r="A19" s="8"/>
      <c r="B19" s="28"/>
      <c r="C19" s="8"/>
      <c r="D19" s="8"/>
      <c r="E19" s="8"/>
      <c r="F19" s="8"/>
      <c r="G19" s="8"/>
      <c r="H19" s="8"/>
      <c r="I19" s="8"/>
      <c r="J19" s="8"/>
      <c r="K19" s="8"/>
      <c r="L19" s="114"/>
      <c r="M19" s="115"/>
      <c r="N19" s="132"/>
      <c r="O19" s="133"/>
      <c r="P19" s="127"/>
      <c r="Q19" s="128"/>
      <c r="R19" s="128"/>
      <c r="S19" s="128"/>
      <c r="T19" s="128"/>
      <c r="U19" s="128"/>
      <c r="V19" s="128"/>
      <c r="W19" s="128"/>
      <c r="X19" s="128"/>
      <c r="Y19" s="128"/>
      <c r="Z19" s="129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</row>
    <row r="20" spans="1:48" ht="17.25" thickBot="1" x14ac:dyDescent="0.35">
      <c r="A20" s="8"/>
      <c r="B20" s="28"/>
      <c r="C20" s="8"/>
      <c r="D20" s="8"/>
      <c r="E20" s="8"/>
      <c r="F20" s="8"/>
      <c r="G20" s="8"/>
      <c r="H20" s="8"/>
      <c r="I20" s="8"/>
      <c r="J20" s="8"/>
      <c r="K20" s="8"/>
      <c r="L20" s="114"/>
      <c r="M20" s="115"/>
      <c r="N20" s="130" t="s">
        <v>74</v>
      </c>
      <c r="O20" s="131"/>
      <c r="P20" s="134" t="s">
        <v>123</v>
      </c>
      <c r="Q20" s="125"/>
      <c r="R20" s="125"/>
      <c r="S20" s="125"/>
      <c r="T20" s="125"/>
      <c r="U20" s="125"/>
      <c r="V20" s="125"/>
      <c r="W20" s="125"/>
      <c r="X20" s="125"/>
      <c r="Y20" s="125"/>
      <c r="Z20" s="126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</row>
    <row r="21" spans="1:48" ht="17.25" thickBot="1" x14ac:dyDescent="0.35">
      <c r="A21" s="8"/>
      <c r="B21" s="8"/>
      <c r="C21" s="29"/>
      <c r="D21" s="88" t="s">
        <v>72</v>
      </c>
      <c r="E21" s="89"/>
      <c r="F21" s="30"/>
      <c r="G21" s="31"/>
      <c r="H21" s="96" t="s">
        <v>73</v>
      </c>
      <c r="I21" s="97"/>
      <c r="J21" s="8"/>
      <c r="K21" s="8"/>
      <c r="L21" s="114"/>
      <c r="M21" s="115"/>
      <c r="N21" s="132"/>
      <c r="O21" s="133"/>
      <c r="P21" s="127"/>
      <c r="Q21" s="128"/>
      <c r="R21" s="128"/>
      <c r="S21" s="128"/>
      <c r="T21" s="128"/>
      <c r="U21" s="128"/>
      <c r="V21" s="128"/>
      <c r="W21" s="128"/>
      <c r="X21" s="128"/>
      <c r="Y21" s="128"/>
      <c r="Z21" s="129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</row>
    <row r="22" spans="1:48" ht="17.25" customHeight="1" thickBot="1" x14ac:dyDescent="0.35">
      <c r="A22" s="8"/>
      <c r="B22" s="8"/>
      <c r="C22" s="36"/>
      <c r="D22" s="90"/>
      <c r="E22" s="91"/>
      <c r="F22" s="33"/>
      <c r="G22" s="8"/>
      <c r="H22" s="98"/>
      <c r="I22" s="99"/>
      <c r="J22" s="8"/>
      <c r="K22" s="8"/>
      <c r="L22" s="114"/>
      <c r="M22" s="115"/>
      <c r="N22" s="122" t="s">
        <v>75</v>
      </c>
      <c r="O22" s="131"/>
      <c r="P22" s="135" t="s">
        <v>122</v>
      </c>
      <c r="Q22" s="80"/>
      <c r="R22" s="80"/>
      <c r="S22" s="80"/>
      <c r="T22" s="80"/>
      <c r="U22" s="80"/>
      <c r="V22" s="80"/>
      <c r="W22" s="80"/>
      <c r="X22" s="80"/>
      <c r="Y22" s="80"/>
      <c r="Z22" s="81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</row>
    <row r="23" spans="1:48" x14ac:dyDescent="0.3">
      <c r="A23" s="8"/>
      <c r="B23" s="8"/>
      <c r="C23" s="8"/>
      <c r="D23" s="8"/>
      <c r="E23" s="8"/>
      <c r="F23" s="28"/>
      <c r="G23" s="8"/>
      <c r="H23" s="8"/>
      <c r="I23" s="8"/>
      <c r="J23" s="8"/>
      <c r="K23" s="8"/>
      <c r="L23" s="114"/>
      <c r="M23" s="115"/>
      <c r="N23" s="123"/>
      <c r="O23" s="136"/>
      <c r="P23" s="82"/>
      <c r="Q23" s="83"/>
      <c r="R23" s="83"/>
      <c r="S23" s="83"/>
      <c r="T23" s="83"/>
      <c r="U23" s="83"/>
      <c r="V23" s="83"/>
      <c r="W23" s="83"/>
      <c r="X23" s="83"/>
      <c r="Y23" s="83"/>
      <c r="Z23" s="84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</row>
    <row r="24" spans="1:48" x14ac:dyDescent="0.3">
      <c r="A24" s="8"/>
      <c r="B24" s="8"/>
      <c r="C24" s="8"/>
      <c r="D24" s="8"/>
      <c r="E24" s="8"/>
      <c r="F24" s="28"/>
      <c r="G24" s="8"/>
      <c r="H24" s="8"/>
      <c r="I24" s="8"/>
      <c r="J24" s="8"/>
      <c r="K24" s="8"/>
      <c r="L24" s="114"/>
      <c r="M24" s="115"/>
      <c r="N24" s="123"/>
      <c r="O24" s="136"/>
      <c r="P24" s="82"/>
      <c r="Q24" s="83"/>
      <c r="R24" s="83"/>
      <c r="S24" s="83"/>
      <c r="T24" s="83"/>
      <c r="U24" s="83"/>
      <c r="V24" s="83"/>
      <c r="W24" s="83"/>
      <c r="X24" s="83"/>
      <c r="Y24" s="83"/>
      <c r="Z24" s="84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</row>
    <row r="25" spans="1:48" ht="17.25" thickBot="1" x14ac:dyDescent="0.35">
      <c r="A25" s="8"/>
      <c r="B25" s="8"/>
      <c r="C25" s="8"/>
      <c r="D25" s="8"/>
      <c r="E25" s="8"/>
      <c r="F25" s="28"/>
      <c r="G25" s="8"/>
      <c r="H25" s="8"/>
      <c r="I25" s="8"/>
      <c r="J25" s="8"/>
      <c r="K25" s="8"/>
      <c r="L25" s="114"/>
      <c r="M25" s="115"/>
      <c r="N25" s="124"/>
      <c r="O25" s="133"/>
      <c r="P25" s="85"/>
      <c r="Q25" s="86"/>
      <c r="R25" s="86"/>
      <c r="S25" s="86"/>
      <c r="T25" s="86"/>
      <c r="U25" s="86"/>
      <c r="V25" s="86"/>
      <c r="W25" s="86"/>
      <c r="X25" s="86"/>
      <c r="Y25" s="86"/>
      <c r="Z25" s="87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</row>
    <row r="26" spans="1:48" ht="16.5" customHeight="1" x14ac:dyDescent="0.3">
      <c r="A26" s="8"/>
      <c r="B26" s="8"/>
      <c r="C26" s="8"/>
      <c r="D26" s="8"/>
      <c r="E26" s="8"/>
      <c r="F26" s="28"/>
      <c r="G26" s="28"/>
      <c r="H26" s="96" t="s">
        <v>74</v>
      </c>
      <c r="I26" s="97"/>
      <c r="J26" s="8"/>
      <c r="K26" s="8"/>
      <c r="L26" s="114"/>
      <c r="M26" s="115"/>
      <c r="N26" s="122" t="s">
        <v>76</v>
      </c>
      <c r="O26" s="122"/>
      <c r="P26" s="79" t="s">
        <v>131</v>
      </c>
      <c r="Q26" s="80"/>
      <c r="R26" s="80"/>
      <c r="S26" s="80"/>
      <c r="T26" s="80"/>
      <c r="U26" s="80"/>
      <c r="V26" s="80"/>
      <c r="W26" s="80"/>
      <c r="X26" s="80"/>
      <c r="Y26" s="80"/>
      <c r="Z26" s="81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</row>
    <row r="27" spans="1:48" ht="17.25" thickBot="1" x14ac:dyDescent="0.35">
      <c r="A27" s="8"/>
      <c r="B27" s="8"/>
      <c r="C27" s="8"/>
      <c r="D27" s="8"/>
      <c r="E27" s="8"/>
      <c r="F27" s="28"/>
      <c r="G27" s="36"/>
      <c r="H27" s="98"/>
      <c r="I27" s="99"/>
      <c r="J27" s="8"/>
      <c r="K27" s="8"/>
      <c r="L27" s="114"/>
      <c r="M27" s="115"/>
      <c r="N27" s="123"/>
      <c r="O27" s="123"/>
      <c r="P27" s="82"/>
      <c r="Q27" s="83"/>
      <c r="R27" s="83"/>
      <c r="S27" s="83"/>
      <c r="T27" s="83"/>
      <c r="U27" s="83"/>
      <c r="V27" s="83"/>
      <c r="W27" s="83"/>
      <c r="X27" s="83"/>
      <c r="Y27" s="83"/>
      <c r="Z27" s="84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</row>
    <row r="28" spans="1:48" x14ac:dyDescent="0.3">
      <c r="A28" s="8"/>
      <c r="B28" s="8"/>
      <c r="C28" s="8"/>
      <c r="D28" s="8"/>
      <c r="E28" s="8"/>
      <c r="F28" s="28"/>
      <c r="G28" s="8"/>
      <c r="H28" s="8"/>
      <c r="I28" s="8"/>
      <c r="J28" s="8"/>
      <c r="K28" s="8"/>
      <c r="L28" s="114"/>
      <c r="M28" s="115"/>
      <c r="N28" s="123"/>
      <c r="O28" s="123"/>
      <c r="P28" s="82"/>
      <c r="Q28" s="83"/>
      <c r="R28" s="83"/>
      <c r="S28" s="83"/>
      <c r="T28" s="83"/>
      <c r="U28" s="83"/>
      <c r="V28" s="83"/>
      <c r="W28" s="83"/>
      <c r="X28" s="83"/>
      <c r="Y28" s="83"/>
      <c r="Z28" s="84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</row>
    <row r="29" spans="1:48" ht="17.25" thickBot="1" x14ac:dyDescent="0.35">
      <c r="A29" s="8"/>
      <c r="B29" s="8"/>
      <c r="C29" s="8"/>
      <c r="D29" s="8"/>
      <c r="E29" s="8"/>
      <c r="F29" s="28"/>
      <c r="G29" s="8"/>
      <c r="H29" s="8"/>
      <c r="I29" s="8"/>
      <c r="J29" s="8"/>
      <c r="K29" s="8"/>
      <c r="L29" s="114"/>
      <c r="M29" s="115"/>
      <c r="N29" s="124"/>
      <c r="O29" s="124"/>
      <c r="P29" s="85"/>
      <c r="Q29" s="86"/>
      <c r="R29" s="86"/>
      <c r="S29" s="86"/>
      <c r="T29" s="86"/>
      <c r="U29" s="86"/>
      <c r="V29" s="86"/>
      <c r="W29" s="86"/>
      <c r="X29" s="86"/>
      <c r="Y29" s="86"/>
      <c r="Z29" s="87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</row>
    <row r="30" spans="1:48" ht="17.25" thickBot="1" x14ac:dyDescent="0.35">
      <c r="A30" s="8"/>
      <c r="B30" s="8"/>
      <c r="C30" s="8"/>
      <c r="D30" s="8"/>
      <c r="E30" s="8"/>
      <c r="F30" s="28"/>
      <c r="G30" s="8"/>
      <c r="H30" s="8"/>
      <c r="I30" s="8"/>
      <c r="J30" s="8"/>
      <c r="K30" s="8"/>
      <c r="L30" s="114"/>
      <c r="M30" s="115"/>
      <c r="N30" s="130" t="s">
        <v>77</v>
      </c>
      <c r="O30" s="131"/>
      <c r="P30" s="79" t="s">
        <v>121</v>
      </c>
      <c r="Q30" s="125"/>
      <c r="R30" s="125"/>
      <c r="S30" s="125"/>
      <c r="T30" s="125"/>
      <c r="U30" s="125"/>
      <c r="V30" s="125"/>
      <c r="W30" s="125"/>
      <c r="X30" s="125"/>
      <c r="Y30" s="125"/>
      <c r="Z30" s="126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</row>
    <row r="31" spans="1:48" ht="17.25" thickBot="1" x14ac:dyDescent="0.35">
      <c r="A31" s="8"/>
      <c r="B31" s="8"/>
      <c r="C31" s="8"/>
      <c r="D31" s="8"/>
      <c r="E31" s="8"/>
      <c r="F31" s="28"/>
      <c r="G31" s="28"/>
      <c r="H31" s="96" t="s">
        <v>75</v>
      </c>
      <c r="I31" s="97"/>
      <c r="J31" s="8"/>
      <c r="K31" s="8"/>
      <c r="L31" s="116"/>
      <c r="M31" s="117"/>
      <c r="N31" s="132"/>
      <c r="O31" s="133"/>
      <c r="P31" s="127"/>
      <c r="Q31" s="128"/>
      <c r="R31" s="128"/>
      <c r="S31" s="128"/>
      <c r="T31" s="128"/>
      <c r="U31" s="128"/>
      <c r="V31" s="128"/>
      <c r="W31" s="128"/>
      <c r="X31" s="128"/>
      <c r="Y31" s="128"/>
      <c r="Z31" s="129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</row>
    <row r="32" spans="1:48" ht="17.25" thickBot="1" x14ac:dyDescent="0.35">
      <c r="A32" s="8"/>
      <c r="B32" s="8"/>
      <c r="C32" s="8"/>
      <c r="D32" s="8"/>
      <c r="E32" s="8"/>
      <c r="F32" s="28"/>
      <c r="G32" s="36"/>
      <c r="H32" s="98"/>
      <c r="I32" s="99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</row>
    <row r="33" spans="1:48" x14ac:dyDescent="0.3">
      <c r="A33" s="8"/>
      <c r="B33" s="8"/>
      <c r="C33" s="8"/>
      <c r="D33" s="8"/>
      <c r="E33" s="8"/>
      <c r="F33" s="2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</row>
    <row r="34" spans="1:48" x14ac:dyDescent="0.3">
      <c r="A34" s="8"/>
      <c r="B34" s="8"/>
      <c r="C34" s="8"/>
      <c r="D34" s="8"/>
      <c r="E34" s="8"/>
      <c r="F34" s="2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</row>
    <row r="35" spans="1:48" ht="17.25" thickBot="1" x14ac:dyDescent="0.35">
      <c r="A35" s="8"/>
      <c r="B35" s="8"/>
      <c r="C35" s="8"/>
      <c r="D35" s="8"/>
      <c r="E35" s="8"/>
      <c r="F35" s="2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</row>
    <row r="36" spans="1:48" x14ac:dyDescent="0.3">
      <c r="A36" s="8"/>
      <c r="B36" s="8"/>
      <c r="C36" s="8"/>
      <c r="D36" s="8"/>
      <c r="E36" s="8"/>
      <c r="F36" s="28"/>
      <c r="G36" s="28"/>
      <c r="H36" s="96" t="s">
        <v>76</v>
      </c>
      <c r="I36" s="97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</row>
    <row r="37" spans="1:48" ht="17.25" thickBot="1" x14ac:dyDescent="0.35">
      <c r="A37" s="8"/>
      <c r="B37" s="8"/>
      <c r="C37" s="8"/>
      <c r="D37" s="8"/>
      <c r="E37" s="8"/>
      <c r="F37" s="28"/>
      <c r="G37" s="36"/>
      <c r="H37" s="98"/>
      <c r="I37" s="99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</row>
    <row r="38" spans="1:48" x14ac:dyDescent="0.3">
      <c r="A38" s="8"/>
      <c r="B38" s="8"/>
      <c r="C38" s="8"/>
      <c r="D38" s="8"/>
      <c r="E38" s="8"/>
      <c r="F38" s="2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</row>
    <row r="39" spans="1:48" x14ac:dyDescent="0.3">
      <c r="A39" s="8"/>
      <c r="B39" s="8"/>
      <c r="C39" s="8"/>
      <c r="D39" s="8"/>
      <c r="E39" s="8"/>
      <c r="F39" s="2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</row>
    <row r="40" spans="1:48" ht="17.25" thickBot="1" x14ac:dyDescent="0.35">
      <c r="A40" s="8"/>
      <c r="B40" s="8"/>
      <c r="C40" s="8"/>
      <c r="D40" s="8"/>
      <c r="E40" s="8"/>
      <c r="F40" s="2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</row>
    <row r="41" spans="1:48" x14ac:dyDescent="0.3">
      <c r="A41" s="8"/>
      <c r="B41" s="8"/>
      <c r="C41" s="8"/>
      <c r="D41" s="8"/>
      <c r="E41" s="8"/>
      <c r="F41" s="8"/>
      <c r="G41" s="29"/>
      <c r="H41" s="96" t="s">
        <v>77</v>
      </c>
      <c r="I41" s="97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</row>
    <row r="42" spans="1:48" ht="17.25" thickBot="1" x14ac:dyDescent="0.35">
      <c r="A42" s="8"/>
      <c r="B42" s="8"/>
      <c r="C42" s="8"/>
      <c r="D42" s="8"/>
      <c r="E42" s="8"/>
      <c r="F42" s="8"/>
      <c r="G42" s="36"/>
      <c r="H42" s="98"/>
      <c r="I42" s="99"/>
      <c r="J42" s="19"/>
      <c r="K42" s="19"/>
      <c r="L42" s="19"/>
      <c r="M42" s="19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</row>
    <row r="43" spans="1:48" x14ac:dyDescent="0.3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8"/>
      <c r="P43" s="8"/>
      <c r="Q43" s="8"/>
      <c r="R43" s="8"/>
      <c r="S43" s="19"/>
      <c r="T43" s="19"/>
      <c r="U43" s="19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</row>
    <row r="44" spans="1:48" x14ac:dyDescent="0.3">
      <c r="A44" s="37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8"/>
      <c r="P44" s="8"/>
      <c r="Q44" s="8"/>
      <c r="R44" s="8"/>
      <c r="S44" s="19"/>
      <c r="T44" s="19"/>
      <c r="U44" s="19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</row>
    <row r="45" spans="1:48" x14ac:dyDescent="0.3">
      <c r="A45" s="20"/>
      <c r="B45" s="20"/>
      <c r="C45" s="20"/>
      <c r="D45" s="20"/>
      <c r="E45" s="20"/>
      <c r="F45" s="20"/>
      <c r="G45" s="20"/>
      <c r="H45" s="18"/>
      <c r="I45" s="18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</row>
    <row r="46" spans="1:48" x14ac:dyDescent="0.3">
      <c r="A46" s="20"/>
      <c r="B46" s="20"/>
      <c r="C46" s="20"/>
      <c r="D46" s="20"/>
      <c r="E46" s="20"/>
      <c r="F46" s="20"/>
      <c r="G46" s="20"/>
      <c r="H46" s="18"/>
      <c r="I46" s="18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</row>
    <row r="47" spans="1:48" x14ac:dyDescent="0.3">
      <c r="A47" s="20"/>
      <c r="B47" s="20"/>
      <c r="C47" s="20"/>
      <c r="D47" s="20"/>
      <c r="E47" s="20"/>
      <c r="F47" s="20"/>
      <c r="G47" s="20"/>
      <c r="H47" s="18"/>
      <c r="I47" s="18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</row>
    <row r="48" spans="1:48" x14ac:dyDescent="0.3">
      <c r="A48" s="20"/>
      <c r="B48" s="20"/>
      <c r="C48" s="20"/>
      <c r="D48" s="20"/>
      <c r="E48" s="20"/>
      <c r="F48" s="20"/>
      <c r="G48" s="20"/>
      <c r="H48" s="18"/>
      <c r="I48" s="18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</row>
    <row r="49" spans="1:48" x14ac:dyDescent="0.3">
      <c r="A49" s="20"/>
      <c r="B49" s="20"/>
      <c r="C49" s="20"/>
      <c r="D49" s="20"/>
      <c r="E49" s="20"/>
      <c r="F49" s="20"/>
      <c r="G49" s="20"/>
      <c r="H49" s="18"/>
      <c r="I49" s="18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</row>
    <row r="50" spans="1:48" x14ac:dyDescent="0.3">
      <c r="A50" s="20"/>
      <c r="B50" s="20"/>
      <c r="C50" s="20"/>
      <c r="D50" s="20"/>
      <c r="E50" s="20"/>
      <c r="F50" s="20"/>
      <c r="G50" s="20"/>
      <c r="H50" s="18"/>
      <c r="I50" s="18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</row>
    <row r="51" spans="1:48" x14ac:dyDescent="0.3">
      <c r="A51" s="20"/>
      <c r="B51" s="20"/>
      <c r="C51" s="20"/>
      <c r="D51" s="20"/>
      <c r="E51" s="20"/>
      <c r="F51" s="20"/>
      <c r="G51" s="20"/>
      <c r="H51" s="18"/>
      <c r="I51" s="18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</row>
    <row r="52" spans="1:48" x14ac:dyDescent="0.3">
      <c r="A52" s="20"/>
      <c r="B52" s="20"/>
      <c r="C52" s="20"/>
      <c r="D52" s="20"/>
      <c r="E52" s="20"/>
      <c r="F52" s="20"/>
      <c r="G52" s="20"/>
      <c r="H52" s="18"/>
      <c r="I52" s="18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</row>
    <row r="53" spans="1:48" x14ac:dyDescent="0.3">
      <c r="A53" s="20"/>
      <c r="B53" s="20"/>
      <c r="C53" s="20"/>
      <c r="D53" s="20"/>
      <c r="E53" s="20"/>
      <c r="F53" s="20"/>
      <c r="G53" s="20"/>
      <c r="H53" s="18"/>
      <c r="I53" s="18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</row>
    <row r="54" spans="1:48" x14ac:dyDescent="0.3">
      <c r="A54" s="20"/>
      <c r="B54" s="20"/>
      <c r="C54" s="20"/>
      <c r="D54" s="20"/>
      <c r="E54" s="20"/>
      <c r="F54" s="20"/>
      <c r="G54" s="20"/>
      <c r="H54" s="18"/>
      <c r="I54" s="18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</row>
    <row r="55" spans="1:48" x14ac:dyDescent="0.3">
      <c r="A55" s="20"/>
      <c r="B55" s="20"/>
      <c r="C55" s="20"/>
      <c r="D55" s="20"/>
      <c r="E55" s="20"/>
      <c r="F55" s="20"/>
      <c r="G55" s="20"/>
      <c r="H55" s="18"/>
      <c r="I55" s="18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</row>
    <row r="56" spans="1:48" x14ac:dyDescent="0.3">
      <c r="A56" s="20"/>
      <c r="B56" s="20"/>
      <c r="C56" s="20"/>
      <c r="D56" s="20"/>
      <c r="E56" s="20"/>
      <c r="F56" s="20"/>
      <c r="G56" s="20"/>
      <c r="H56" s="18"/>
      <c r="I56" s="18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</row>
    <row r="57" spans="1:48" x14ac:dyDescent="0.3">
      <c r="A57" s="20"/>
      <c r="B57" s="20"/>
      <c r="C57" s="20"/>
      <c r="D57" s="20"/>
      <c r="E57" s="20"/>
      <c r="F57" s="20"/>
      <c r="G57" s="20"/>
      <c r="H57" s="18"/>
      <c r="I57" s="18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</row>
    <row r="58" spans="1:48" x14ac:dyDescent="0.3">
      <c r="A58" s="20"/>
      <c r="B58" s="20"/>
      <c r="C58" s="20"/>
      <c r="D58" s="20"/>
      <c r="E58" s="20"/>
      <c r="F58" s="20"/>
      <c r="G58" s="20"/>
      <c r="H58" s="18"/>
      <c r="I58" s="18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</row>
    <row r="59" spans="1:48" x14ac:dyDescent="0.3">
      <c r="A59" s="20"/>
      <c r="B59" s="20"/>
      <c r="C59" s="20"/>
      <c r="D59" s="20"/>
      <c r="E59" s="20"/>
      <c r="F59" s="20"/>
      <c r="G59" s="20"/>
      <c r="H59" s="18"/>
      <c r="I59" s="18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</row>
    <row r="60" spans="1:48" x14ac:dyDescent="0.3">
      <c r="A60" s="20"/>
      <c r="B60" s="20"/>
      <c r="C60" s="20"/>
      <c r="D60" s="20"/>
      <c r="E60" s="20"/>
      <c r="F60" s="20"/>
      <c r="G60" s="20"/>
      <c r="H60" s="18"/>
      <c r="I60" s="18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</row>
    <row r="61" spans="1:48" x14ac:dyDescent="0.3">
      <c r="A61" s="20"/>
      <c r="B61" s="20"/>
      <c r="C61" s="20"/>
      <c r="D61" s="20"/>
      <c r="E61" s="20"/>
      <c r="F61" s="20"/>
      <c r="G61" s="20"/>
      <c r="H61" s="18"/>
      <c r="I61" s="18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</row>
    <row r="62" spans="1:48" x14ac:dyDescent="0.3">
      <c r="A62" s="20"/>
      <c r="B62" s="20"/>
      <c r="C62" s="20"/>
      <c r="D62" s="20"/>
      <c r="E62" s="20"/>
      <c r="F62" s="20"/>
      <c r="G62" s="20"/>
      <c r="H62" s="18"/>
      <c r="I62" s="18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</row>
    <row r="63" spans="1:48" x14ac:dyDescent="0.3">
      <c r="A63" s="20"/>
      <c r="B63" s="20"/>
      <c r="C63" s="20"/>
      <c r="D63" s="20"/>
      <c r="E63" s="20"/>
      <c r="F63" s="20"/>
      <c r="G63" s="20"/>
      <c r="H63" s="18"/>
      <c r="I63" s="18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</row>
    <row r="64" spans="1:48" x14ac:dyDescent="0.3">
      <c r="A64" s="20"/>
      <c r="B64" s="20"/>
      <c r="C64" s="20"/>
      <c r="D64" s="20"/>
      <c r="E64" s="20"/>
      <c r="F64" s="20"/>
      <c r="G64" s="20"/>
      <c r="H64" s="18"/>
      <c r="I64" s="18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</row>
    <row r="65" spans="1:48" x14ac:dyDescent="0.3">
      <c r="A65" s="20"/>
      <c r="B65" s="20"/>
      <c r="C65" s="20"/>
      <c r="D65" s="20"/>
      <c r="E65" s="20"/>
      <c r="F65" s="20"/>
      <c r="G65" s="20"/>
      <c r="H65" s="18"/>
      <c r="I65" s="18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</row>
    <row r="66" spans="1:48" x14ac:dyDescent="0.3">
      <c r="A66" s="20"/>
      <c r="B66" s="20"/>
      <c r="C66" s="20"/>
      <c r="D66" s="20"/>
      <c r="E66" s="20"/>
      <c r="F66" s="20"/>
      <c r="G66" s="20"/>
      <c r="H66" s="18"/>
      <c r="I66" s="18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  <c r="AP66" s="8"/>
      <c r="AQ66" s="8"/>
      <c r="AR66" s="8"/>
      <c r="AS66" s="8"/>
      <c r="AT66" s="8"/>
      <c r="AU66" s="8"/>
      <c r="AV66" s="8"/>
    </row>
    <row r="67" spans="1:48" x14ac:dyDescent="0.3">
      <c r="A67" s="20"/>
      <c r="B67" s="20"/>
      <c r="C67" s="20"/>
      <c r="D67" s="20"/>
      <c r="E67" s="20"/>
      <c r="F67" s="20"/>
      <c r="G67" s="20"/>
      <c r="H67" s="18"/>
      <c r="I67" s="18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</row>
    <row r="68" spans="1:48" x14ac:dyDescent="0.3">
      <c r="A68" s="20"/>
      <c r="B68" s="20"/>
      <c r="C68" s="20"/>
      <c r="D68" s="20"/>
      <c r="E68" s="20"/>
      <c r="F68" s="20"/>
      <c r="G68" s="20"/>
      <c r="H68" s="18"/>
      <c r="I68" s="18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  <c r="AP68" s="8"/>
      <c r="AQ68" s="8"/>
      <c r="AR68" s="8"/>
      <c r="AS68" s="8"/>
      <c r="AT68" s="8"/>
      <c r="AU68" s="8"/>
      <c r="AV68" s="8"/>
    </row>
    <row r="69" spans="1:48" x14ac:dyDescent="0.3">
      <c r="A69" s="20"/>
      <c r="B69" s="20"/>
      <c r="C69" s="20"/>
      <c r="D69" s="20"/>
      <c r="E69" s="20"/>
      <c r="F69" s="20"/>
      <c r="G69" s="20"/>
      <c r="H69" s="18"/>
      <c r="I69" s="18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</row>
    <row r="70" spans="1:48" x14ac:dyDescent="0.3">
      <c r="A70" s="20"/>
      <c r="B70" s="20"/>
      <c r="C70" s="20"/>
      <c r="D70" s="20"/>
      <c r="E70" s="20"/>
      <c r="F70" s="20"/>
      <c r="G70" s="20"/>
      <c r="H70" s="18"/>
      <c r="I70" s="18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  <c r="AT70" s="8"/>
      <c r="AU70" s="8"/>
      <c r="AV70" s="8"/>
    </row>
    <row r="71" spans="1:48" x14ac:dyDescent="0.3">
      <c r="A71" s="20"/>
      <c r="B71" s="20"/>
      <c r="C71" s="20"/>
      <c r="D71" s="20"/>
      <c r="E71" s="20"/>
      <c r="F71" s="20"/>
      <c r="G71" s="20"/>
      <c r="H71" s="18"/>
      <c r="I71" s="18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</row>
    <row r="72" spans="1:48" x14ac:dyDescent="0.3">
      <c r="A72" s="20"/>
      <c r="B72" s="20"/>
      <c r="C72" s="20"/>
      <c r="D72" s="20"/>
      <c r="E72" s="20"/>
      <c r="F72" s="20"/>
      <c r="G72" s="20"/>
      <c r="H72" s="18"/>
      <c r="I72" s="18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</row>
    <row r="73" spans="1:48" x14ac:dyDescent="0.3">
      <c r="A73" s="20"/>
      <c r="B73" s="20"/>
      <c r="C73" s="20"/>
      <c r="D73" s="20"/>
      <c r="E73" s="20"/>
      <c r="F73" s="20"/>
      <c r="G73" s="20"/>
      <c r="H73" s="18"/>
      <c r="I73" s="18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</row>
    <row r="74" spans="1:48" x14ac:dyDescent="0.3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</row>
    <row r="75" spans="1:48" x14ac:dyDescent="0.3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</row>
    <row r="76" spans="1:48" x14ac:dyDescent="0.3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</row>
    <row r="77" spans="1:48" x14ac:dyDescent="0.3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</row>
    <row r="78" spans="1:48" x14ac:dyDescent="0.3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</row>
  </sheetData>
  <mergeCells count="27">
    <mergeCell ref="H41:I42"/>
    <mergeCell ref="H36:I37"/>
    <mergeCell ref="H31:I32"/>
    <mergeCell ref="H26:I27"/>
    <mergeCell ref="P10:Z13"/>
    <mergeCell ref="P18:Z19"/>
    <mergeCell ref="P20:Z21"/>
    <mergeCell ref="P22:Z25"/>
    <mergeCell ref="N22:O25"/>
    <mergeCell ref="N18:O19"/>
    <mergeCell ref="N20:O21"/>
    <mergeCell ref="B2:Z4"/>
    <mergeCell ref="P14:Z17"/>
    <mergeCell ref="D21:E22"/>
    <mergeCell ref="H17:I18"/>
    <mergeCell ref="H21:I22"/>
    <mergeCell ref="N10:O13"/>
    <mergeCell ref="N14:O17"/>
    <mergeCell ref="L10:M17"/>
    <mergeCell ref="L18:M31"/>
    <mergeCell ref="B7:C8"/>
    <mergeCell ref="D13:E14"/>
    <mergeCell ref="H13:I14"/>
    <mergeCell ref="N26:O29"/>
    <mergeCell ref="P26:Z29"/>
    <mergeCell ref="P30:Z31"/>
    <mergeCell ref="N30:O3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08"/>
  <sheetViews>
    <sheetView zoomScale="85" zoomScaleNormal="85" workbookViewId="0">
      <selection activeCell="H47" sqref="H47"/>
    </sheetView>
  </sheetViews>
  <sheetFormatPr defaultRowHeight="16.5" x14ac:dyDescent="0.3"/>
  <cols>
    <col min="5" max="5" width="9" customWidth="1"/>
    <col min="25" max="25" width="10.5" customWidth="1"/>
  </cols>
  <sheetData>
    <row r="1" spans="1:27" ht="16.5" customHeight="1" x14ac:dyDescent="0.3">
      <c r="B1" s="139" t="s">
        <v>78</v>
      </c>
      <c r="C1" s="148"/>
      <c r="D1" s="139" t="s">
        <v>80</v>
      </c>
      <c r="E1" s="151"/>
      <c r="F1" s="152"/>
      <c r="I1" s="139" t="s">
        <v>79</v>
      </c>
      <c r="J1" s="140"/>
      <c r="K1" s="139" t="s">
        <v>81</v>
      </c>
      <c r="L1" s="143"/>
      <c r="M1" s="144"/>
      <c r="P1" s="156" t="s">
        <v>82</v>
      </c>
      <c r="Q1" s="156"/>
      <c r="R1" s="156" t="s">
        <v>83</v>
      </c>
      <c r="S1" s="156"/>
      <c r="T1" s="156"/>
      <c r="W1" s="156" t="s">
        <v>84</v>
      </c>
      <c r="X1" s="156"/>
      <c r="Y1" s="156" t="s">
        <v>85</v>
      </c>
      <c r="Z1" s="156"/>
      <c r="AA1" s="156"/>
    </row>
    <row r="2" spans="1:27" ht="16.5" customHeight="1" x14ac:dyDescent="0.3">
      <c r="B2" s="149"/>
      <c r="C2" s="150"/>
      <c r="D2" s="153"/>
      <c r="E2" s="154"/>
      <c r="F2" s="155"/>
      <c r="I2" s="141"/>
      <c r="J2" s="142"/>
      <c r="K2" s="145"/>
      <c r="L2" s="146"/>
      <c r="M2" s="147"/>
      <c r="P2" s="156"/>
      <c r="Q2" s="156"/>
      <c r="R2" s="156"/>
      <c r="S2" s="156"/>
      <c r="T2" s="156"/>
      <c r="W2" s="156"/>
      <c r="X2" s="156"/>
      <c r="Y2" s="156"/>
      <c r="Z2" s="156"/>
      <c r="AA2" s="156"/>
    </row>
    <row r="3" spans="1:27" x14ac:dyDescent="0.3">
      <c r="B3" s="138" t="s">
        <v>9</v>
      </c>
      <c r="C3" s="138"/>
      <c r="D3" s="138"/>
      <c r="E3" s="138" t="s">
        <v>11</v>
      </c>
      <c r="F3" s="138"/>
      <c r="I3" s="138" t="s">
        <v>18</v>
      </c>
      <c r="J3" s="138"/>
      <c r="K3" s="138"/>
      <c r="L3" s="138" t="s">
        <v>19</v>
      </c>
      <c r="M3" s="138"/>
      <c r="P3" s="138" t="s">
        <v>0</v>
      </c>
      <c r="Q3" s="138"/>
      <c r="R3" s="138"/>
      <c r="S3" s="138" t="s">
        <v>19</v>
      </c>
      <c r="T3" s="138"/>
      <c r="W3" s="138" t="s">
        <v>0</v>
      </c>
      <c r="X3" s="138"/>
      <c r="Y3" s="138"/>
      <c r="Z3" s="138" t="s">
        <v>19</v>
      </c>
      <c r="AA3" s="138"/>
    </row>
    <row r="4" spans="1:27" x14ac:dyDescent="0.3">
      <c r="B4" s="138" t="s">
        <v>5</v>
      </c>
      <c r="C4" s="138"/>
      <c r="D4" s="138"/>
      <c r="E4" s="138" t="s">
        <v>17</v>
      </c>
      <c r="F4" s="138"/>
      <c r="I4" s="138" t="s">
        <v>6</v>
      </c>
      <c r="J4" s="138"/>
      <c r="K4" s="138"/>
      <c r="L4" s="138" t="s">
        <v>20</v>
      </c>
      <c r="M4" s="138"/>
      <c r="P4" s="138" t="s">
        <v>7</v>
      </c>
      <c r="Q4" s="138"/>
      <c r="R4" s="138"/>
      <c r="S4" s="138" t="s">
        <v>21</v>
      </c>
      <c r="T4" s="138"/>
      <c r="W4" s="138" t="s">
        <v>8</v>
      </c>
      <c r="X4" s="138"/>
      <c r="Y4" s="138"/>
      <c r="Z4" s="138" t="s">
        <v>21</v>
      </c>
      <c r="AA4" s="138"/>
    </row>
    <row r="5" spans="1:27" x14ac:dyDescent="0.3">
      <c r="B5" s="10" t="s">
        <v>1</v>
      </c>
      <c r="C5" s="10" t="s">
        <v>2</v>
      </c>
      <c r="D5" s="10" t="s">
        <v>10</v>
      </c>
      <c r="E5" s="10" t="s">
        <v>13</v>
      </c>
      <c r="F5" s="10" t="s">
        <v>12</v>
      </c>
      <c r="I5" s="10" t="s">
        <v>1</v>
      </c>
      <c r="J5" s="10" t="s">
        <v>2</v>
      </c>
      <c r="K5" s="10" t="s">
        <v>10</v>
      </c>
      <c r="L5" s="10" t="s">
        <v>15</v>
      </c>
      <c r="M5" s="10" t="s">
        <v>16</v>
      </c>
      <c r="P5" s="10" t="s">
        <v>1</v>
      </c>
      <c r="Q5" s="10" t="s">
        <v>2</v>
      </c>
      <c r="R5" s="10" t="s">
        <v>3</v>
      </c>
      <c r="S5" s="10" t="s">
        <v>15</v>
      </c>
      <c r="T5" s="10" t="s">
        <v>16</v>
      </c>
      <c r="W5" s="10" t="s">
        <v>1</v>
      </c>
      <c r="X5" s="10" t="s">
        <v>2</v>
      </c>
      <c r="Y5" s="10" t="s">
        <v>3</v>
      </c>
      <c r="Z5" s="10" t="s">
        <v>15</v>
      </c>
      <c r="AA5" s="10" t="s">
        <v>16</v>
      </c>
    </row>
    <row r="6" spans="1:27" x14ac:dyDescent="0.3">
      <c r="A6" s="4"/>
      <c r="B6" s="2">
        <v>1</v>
      </c>
      <c r="C6" s="2">
        <f>POWER((7+0.4*(B6:B105)),2)</f>
        <v>54.760000000000005</v>
      </c>
      <c r="D6" s="21">
        <f>ROUND(C6:C105,0)</f>
        <v>55</v>
      </c>
      <c r="E6" s="21">
        <f>QUOTIENT(C6,6)</f>
        <v>9</v>
      </c>
      <c r="F6" s="1" t="s">
        <v>64</v>
      </c>
      <c r="H6" s="4"/>
      <c r="I6" s="2">
        <v>1</v>
      </c>
      <c r="J6" s="2">
        <f>POWER(((15+0.8*I6:I105)),2)</f>
        <v>249.64000000000001</v>
      </c>
      <c r="K6" s="21">
        <f>ROUND(J6:J105,0)</f>
        <v>250</v>
      </c>
      <c r="L6" s="21">
        <f>QUOTIENT(K6,6)</f>
        <v>41</v>
      </c>
      <c r="M6" s="6" t="s">
        <v>65</v>
      </c>
      <c r="O6" s="4"/>
      <c r="P6" s="2">
        <v>1</v>
      </c>
      <c r="Q6" s="2">
        <f>POWER((60+1.6*(P6:P105)),2)</f>
        <v>3794.5600000000004</v>
      </c>
      <c r="R6" s="21">
        <f>ROUND(Q6:Q105,0)</f>
        <v>3795</v>
      </c>
      <c r="S6" s="21">
        <f>QUOTIENT(R6,6)</f>
        <v>632</v>
      </c>
      <c r="T6" s="6" t="s">
        <v>66</v>
      </c>
      <c r="V6" s="4"/>
      <c r="W6" s="2">
        <v>1</v>
      </c>
      <c r="X6" s="2">
        <f>POWER((240+2.2*(V6:V105)),2)</f>
        <v>57600</v>
      </c>
      <c r="Y6" s="21">
        <f>ROUND(X6:X105,0)</f>
        <v>57600</v>
      </c>
      <c r="Z6" s="21">
        <f>QUOTIENT(Y6,6)</f>
        <v>9600</v>
      </c>
      <c r="AA6" s="6" t="s">
        <v>22</v>
      </c>
    </row>
    <row r="7" spans="1:27" x14ac:dyDescent="0.3">
      <c r="A7" s="4"/>
      <c r="B7" s="2">
        <v>2</v>
      </c>
      <c r="C7" s="2">
        <f t="shared" ref="C7:C70" si="0">POWER((7+0.4*(B7:B106)),2)</f>
        <v>60.839999999999996</v>
      </c>
      <c r="D7" s="21">
        <f t="shared" ref="D7:D70" si="1">ROUND(C7:C106,0)</f>
        <v>61</v>
      </c>
      <c r="E7" s="21">
        <f>QUOTIENT(C7,6)</f>
        <v>10</v>
      </c>
      <c r="F7" s="11" t="s">
        <v>64</v>
      </c>
      <c r="H7" s="4"/>
      <c r="I7" s="2">
        <v>2</v>
      </c>
      <c r="J7" s="2">
        <f t="shared" ref="J7:J70" si="2">POWER(((15+0.8*I7:I106)),2)</f>
        <v>275.56000000000006</v>
      </c>
      <c r="K7" s="21">
        <f t="shared" ref="K7:K70" si="3">ROUND(J7:J106,0)</f>
        <v>276</v>
      </c>
      <c r="L7" s="21">
        <f t="shared" ref="L7:L70" si="4">QUOTIENT(K7,6)</f>
        <v>46</v>
      </c>
      <c r="M7" s="11" t="s">
        <v>65</v>
      </c>
      <c r="O7" s="4"/>
      <c r="P7" s="2">
        <v>2</v>
      </c>
      <c r="Q7" s="2">
        <f t="shared" ref="Q7:Q70" si="5">POWER((60+1.6*(P7:P106)),2)</f>
        <v>3994.2400000000002</v>
      </c>
      <c r="R7" s="21">
        <f t="shared" ref="R7:R70" si="6">ROUND(Q7:Q106,0)</f>
        <v>3994</v>
      </c>
      <c r="S7" s="21">
        <f t="shared" ref="S7:S70" si="7">QUOTIENT(R7,6)</f>
        <v>665</v>
      </c>
      <c r="T7" s="11" t="s">
        <v>66</v>
      </c>
      <c r="V7" s="4"/>
      <c r="W7" s="2">
        <v>2</v>
      </c>
      <c r="X7" s="2">
        <f t="shared" ref="X7:X70" si="8">POWER((240+2.2*(V7:V106)),2)</f>
        <v>57600</v>
      </c>
      <c r="Y7" s="21">
        <f t="shared" ref="Y7:Y70" si="9">ROUND(X7:X106,0)</f>
        <v>57600</v>
      </c>
      <c r="Z7" s="21">
        <f t="shared" ref="Z7:Z70" si="10">QUOTIENT(Y7,6)</f>
        <v>9600</v>
      </c>
      <c r="AA7" s="6" t="s">
        <v>22</v>
      </c>
    </row>
    <row r="8" spans="1:27" x14ac:dyDescent="0.3">
      <c r="A8" s="4"/>
      <c r="B8" s="2">
        <v>3</v>
      </c>
      <c r="C8" s="2">
        <f t="shared" si="0"/>
        <v>67.239999999999995</v>
      </c>
      <c r="D8" s="21">
        <f t="shared" si="1"/>
        <v>67</v>
      </c>
      <c r="E8" s="21">
        <f t="shared" ref="E8:E70" si="11">QUOTIENT(C8,6)</f>
        <v>11</v>
      </c>
      <c r="F8" s="11" t="s">
        <v>64</v>
      </c>
      <c r="H8" s="4"/>
      <c r="I8" s="2">
        <v>3</v>
      </c>
      <c r="J8" s="2">
        <f t="shared" si="2"/>
        <v>302.75999999999993</v>
      </c>
      <c r="K8" s="21">
        <f t="shared" si="3"/>
        <v>303</v>
      </c>
      <c r="L8" s="21">
        <f t="shared" si="4"/>
        <v>50</v>
      </c>
      <c r="M8" s="11" t="s">
        <v>65</v>
      </c>
      <c r="O8" s="4"/>
      <c r="P8" s="2">
        <v>3</v>
      </c>
      <c r="Q8" s="2">
        <f t="shared" si="5"/>
        <v>4199.04</v>
      </c>
      <c r="R8" s="21">
        <f t="shared" si="6"/>
        <v>4199</v>
      </c>
      <c r="S8" s="21">
        <f t="shared" si="7"/>
        <v>699</v>
      </c>
      <c r="T8" s="11" t="s">
        <v>66</v>
      </c>
      <c r="V8" s="4"/>
      <c r="W8" s="2">
        <v>3</v>
      </c>
      <c r="X8" s="2">
        <f t="shared" si="8"/>
        <v>57600</v>
      </c>
      <c r="Y8" s="21">
        <f t="shared" si="9"/>
        <v>57600</v>
      </c>
      <c r="Z8" s="21">
        <f t="shared" si="10"/>
        <v>9600</v>
      </c>
      <c r="AA8" s="6" t="s">
        <v>22</v>
      </c>
    </row>
    <row r="9" spans="1:27" x14ac:dyDescent="0.3">
      <c r="A9" s="4"/>
      <c r="B9" s="2">
        <v>4</v>
      </c>
      <c r="C9" s="2">
        <f t="shared" si="0"/>
        <v>73.959999999999994</v>
      </c>
      <c r="D9" s="21">
        <f t="shared" si="1"/>
        <v>74</v>
      </c>
      <c r="E9" s="21">
        <f t="shared" si="11"/>
        <v>12</v>
      </c>
      <c r="F9" s="11" t="s">
        <v>64</v>
      </c>
      <c r="H9" s="4"/>
      <c r="I9" s="2">
        <v>4</v>
      </c>
      <c r="J9" s="2">
        <f t="shared" si="2"/>
        <v>331.23999999999995</v>
      </c>
      <c r="K9" s="21">
        <f t="shared" si="3"/>
        <v>331</v>
      </c>
      <c r="L9" s="21">
        <f t="shared" si="4"/>
        <v>55</v>
      </c>
      <c r="M9" s="11" t="s">
        <v>65</v>
      </c>
      <c r="O9" s="4"/>
      <c r="P9" s="2">
        <v>4</v>
      </c>
      <c r="Q9" s="2">
        <f t="shared" si="5"/>
        <v>4408.9600000000009</v>
      </c>
      <c r="R9" s="21">
        <f t="shared" si="6"/>
        <v>4409</v>
      </c>
      <c r="S9" s="21">
        <f t="shared" si="7"/>
        <v>734</v>
      </c>
      <c r="T9" s="11" t="s">
        <v>66</v>
      </c>
      <c r="V9" s="4"/>
      <c r="W9" s="2">
        <v>4</v>
      </c>
      <c r="X9" s="2">
        <f t="shared" si="8"/>
        <v>57600</v>
      </c>
      <c r="Y9" s="21">
        <f t="shared" si="9"/>
        <v>57600</v>
      </c>
      <c r="Z9" s="21">
        <f t="shared" si="10"/>
        <v>9600</v>
      </c>
      <c r="AA9" s="6" t="s">
        <v>22</v>
      </c>
    </row>
    <row r="10" spans="1:27" x14ac:dyDescent="0.3">
      <c r="A10" s="4"/>
      <c r="B10" s="2">
        <v>5</v>
      </c>
      <c r="C10" s="2">
        <f t="shared" si="0"/>
        <v>81</v>
      </c>
      <c r="D10" s="21">
        <f t="shared" si="1"/>
        <v>81</v>
      </c>
      <c r="E10" s="21">
        <f t="shared" si="11"/>
        <v>13</v>
      </c>
      <c r="F10" s="11" t="s">
        <v>64</v>
      </c>
      <c r="H10" s="4"/>
      <c r="I10" s="2">
        <v>5</v>
      </c>
      <c r="J10" s="2">
        <f t="shared" si="2"/>
        <v>361</v>
      </c>
      <c r="K10" s="21">
        <f t="shared" si="3"/>
        <v>361</v>
      </c>
      <c r="L10" s="21">
        <f t="shared" si="4"/>
        <v>60</v>
      </c>
      <c r="M10" s="11" t="s">
        <v>65</v>
      </c>
      <c r="O10" s="4"/>
      <c r="P10" s="2">
        <v>5</v>
      </c>
      <c r="Q10" s="2">
        <f t="shared" si="5"/>
        <v>4624</v>
      </c>
      <c r="R10" s="21">
        <f t="shared" si="6"/>
        <v>4624</v>
      </c>
      <c r="S10" s="21">
        <f t="shared" si="7"/>
        <v>770</v>
      </c>
      <c r="T10" s="11" t="s">
        <v>66</v>
      </c>
      <c r="V10" s="4"/>
      <c r="W10" s="2">
        <v>5</v>
      </c>
      <c r="X10" s="2">
        <f t="shared" si="8"/>
        <v>57600</v>
      </c>
      <c r="Y10" s="21">
        <f t="shared" si="9"/>
        <v>57600</v>
      </c>
      <c r="Z10" s="21">
        <f t="shared" si="10"/>
        <v>9600</v>
      </c>
      <c r="AA10" s="6" t="s">
        <v>22</v>
      </c>
    </row>
    <row r="11" spans="1:27" x14ac:dyDescent="0.3">
      <c r="A11" s="4"/>
      <c r="B11" s="2">
        <v>6</v>
      </c>
      <c r="C11" s="2">
        <f t="shared" si="0"/>
        <v>88.360000000000014</v>
      </c>
      <c r="D11" s="21">
        <f t="shared" si="1"/>
        <v>88</v>
      </c>
      <c r="E11" s="21">
        <f t="shared" si="11"/>
        <v>14</v>
      </c>
      <c r="F11" s="11" t="s">
        <v>64</v>
      </c>
      <c r="H11" s="4"/>
      <c r="I11" s="2">
        <v>6</v>
      </c>
      <c r="J11" s="2">
        <f t="shared" si="2"/>
        <v>392.04</v>
      </c>
      <c r="K11" s="21">
        <f t="shared" si="3"/>
        <v>392</v>
      </c>
      <c r="L11" s="21">
        <f t="shared" si="4"/>
        <v>65</v>
      </c>
      <c r="M11" s="11" t="s">
        <v>65</v>
      </c>
      <c r="O11" s="4"/>
      <c r="P11" s="2">
        <v>6</v>
      </c>
      <c r="Q11" s="2">
        <f t="shared" si="5"/>
        <v>4844.1599999999989</v>
      </c>
      <c r="R11" s="21">
        <f t="shared" si="6"/>
        <v>4844</v>
      </c>
      <c r="S11" s="21">
        <f t="shared" si="7"/>
        <v>807</v>
      </c>
      <c r="T11" s="11" t="s">
        <v>66</v>
      </c>
      <c r="V11" s="4"/>
      <c r="W11" s="2">
        <v>6</v>
      </c>
      <c r="X11" s="2">
        <f t="shared" si="8"/>
        <v>57600</v>
      </c>
      <c r="Y11" s="21">
        <f t="shared" si="9"/>
        <v>57600</v>
      </c>
      <c r="Z11" s="21">
        <f t="shared" si="10"/>
        <v>9600</v>
      </c>
      <c r="AA11" s="6" t="s">
        <v>22</v>
      </c>
    </row>
    <row r="12" spans="1:27" x14ac:dyDescent="0.3">
      <c r="A12" s="4"/>
      <c r="B12" s="2">
        <v>7</v>
      </c>
      <c r="C12" s="2">
        <f t="shared" si="0"/>
        <v>96.04000000000002</v>
      </c>
      <c r="D12" s="21">
        <f t="shared" si="1"/>
        <v>96</v>
      </c>
      <c r="E12" s="21">
        <f t="shared" si="11"/>
        <v>16</v>
      </c>
      <c r="F12" s="11" t="s">
        <v>64</v>
      </c>
      <c r="H12" s="4"/>
      <c r="I12" s="2">
        <v>7</v>
      </c>
      <c r="J12" s="2">
        <f t="shared" si="2"/>
        <v>424.36000000000007</v>
      </c>
      <c r="K12" s="21">
        <f t="shared" si="3"/>
        <v>424</v>
      </c>
      <c r="L12" s="21">
        <f t="shared" si="4"/>
        <v>70</v>
      </c>
      <c r="M12" s="11" t="s">
        <v>65</v>
      </c>
      <c r="O12" s="4"/>
      <c r="P12" s="2">
        <v>7</v>
      </c>
      <c r="Q12" s="2">
        <f t="shared" si="5"/>
        <v>5069.4400000000005</v>
      </c>
      <c r="R12" s="21">
        <f t="shared" si="6"/>
        <v>5069</v>
      </c>
      <c r="S12" s="21">
        <f t="shared" si="7"/>
        <v>844</v>
      </c>
      <c r="T12" s="11" t="s">
        <v>66</v>
      </c>
      <c r="V12" s="4"/>
      <c r="W12" s="2">
        <v>7</v>
      </c>
      <c r="X12" s="2">
        <f t="shared" si="8"/>
        <v>57600</v>
      </c>
      <c r="Y12" s="21">
        <f t="shared" si="9"/>
        <v>57600</v>
      </c>
      <c r="Z12" s="21">
        <f t="shared" si="10"/>
        <v>9600</v>
      </c>
      <c r="AA12" s="6" t="s">
        <v>22</v>
      </c>
    </row>
    <row r="13" spans="1:27" x14ac:dyDescent="0.3">
      <c r="A13" s="4"/>
      <c r="B13" s="2">
        <v>8</v>
      </c>
      <c r="C13" s="2">
        <f t="shared" si="0"/>
        <v>104.03999999999999</v>
      </c>
      <c r="D13" s="21">
        <f t="shared" si="1"/>
        <v>104</v>
      </c>
      <c r="E13" s="21">
        <f t="shared" si="11"/>
        <v>17</v>
      </c>
      <c r="F13" s="11" t="s">
        <v>64</v>
      </c>
      <c r="H13" s="4"/>
      <c r="I13" s="2">
        <v>8</v>
      </c>
      <c r="J13" s="2">
        <f t="shared" si="2"/>
        <v>457.95999999999992</v>
      </c>
      <c r="K13" s="21">
        <f t="shared" si="3"/>
        <v>458</v>
      </c>
      <c r="L13" s="21">
        <f t="shared" si="4"/>
        <v>76</v>
      </c>
      <c r="M13" s="11" t="s">
        <v>65</v>
      </c>
      <c r="O13" s="4"/>
      <c r="P13" s="2">
        <v>8</v>
      </c>
      <c r="Q13" s="2">
        <f t="shared" si="5"/>
        <v>5299.8399999999992</v>
      </c>
      <c r="R13" s="21">
        <f t="shared" si="6"/>
        <v>5300</v>
      </c>
      <c r="S13" s="21">
        <f t="shared" si="7"/>
        <v>883</v>
      </c>
      <c r="T13" s="11" t="s">
        <v>66</v>
      </c>
      <c r="V13" s="4"/>
      <c r="W13" s="2">
        <v>8</v>
      </c>
      <c r="X13" s="2">
        <f t="shared" si="8"/>
        <v>57600</v>
      </c>
      <c r="Y13" s="21">
        <f t="shared" si="9"/>
        <v>57600</v>
      </c>
      <c r="Z13" s="21">
        <f t="shared" si="10"/>
        <v>9600</v>
      </c>
      <c r="AA13" s="6" t="s">
        <v>22</v>
      </c>
    </row>
    <row r="14" spans="1:27" x14ac:dyDescent="0.3">
      <c r="A14" s="4"/>
      <c r="B14" s="2">
        <v>9</v>
      </c>
      <c r="C14" s="2">
        <f t="shared" si="0"/>
        <v>112.36</v>
      </c>
      <c r="D14" s="21">
        <f t="shared" si="1"/>
        <v>112</v>
      </c>
      <c r="E14" s="21">
        <f t="shared" si="11"/>
        <v>18</v>
      </c>
      <c r="F14" s="11" t="s">
        <v>64</v>
      </c>
      <c r="H14" s="4"/>
      <c r="I14" s="2">
        <v>9</v>
      </c>
      <c r="J14" s="2">
        <f t="shared" si="2"/>
        <v>492.84</v>
      </c>
      <c r="K14" s="21">
        <f t="shared" si="3"/>
        <v>493</v>
      </c>
      <c r="L14" s="21">
        <f t="shared" si="4"/>
        <v>82</v>
      </c>
      <c r="M14" s="11" t="s">
        <v>65</v>
      </c>
      <c r="O14" s="4"/>
      <c r="P14" s="2">
        <v>9</v>
      </c>
      <c r="Q14" s="2">
        <f t="shared" si="5"/>
        <v>5535.3600000000006</v>
      </c>
      <c r="R14" s="21">
        <f t="shared" si="6"/>
        <v>5535</v>
      </c>
      <c r="S14" s="21">
        <f t="shared" si="7"/>
        <v>922</v>
      </c>
      <c r="T14" s="11" t="s">
        <v>66</v>
      </c>
      <c r="V14" s="4"/>
      <c r="W14" s="2">
        <v>9</v>
      </c>
      <c r="X14" s="2">
        <f t="shared" si="8"/>
        <v>57600</v>
      </c>
      <c r="Y14" s="21">
        <f t="shared" si="9"/>
        <v>57600</v>
      </c>
      <c r="Z14" s="21">
        <f t="shared" si="10"/>
        <v>9600</v>
      </c>
      <c r="AA14" s="6" t="s">
        <v>22</v>
      </c>
    </row>
    <row r="15" spans="1:27" x14ac:dyDescent="0.3">
      <c r="A15" s="4"/>
      <c r="B15" s="2">
        <v>10</v>
      </c>
      <c r="C15" s="2">
        <f t="shared" si="0"/>
        <v>121</v>
      </c>
      <c r="D15" s="21">
        <f t="shared" si="1"/>
        <v>121</v>
      </c>
      <c r="E15" s="21">
        <f t="shared" si="11"/>
        <v>20</v>
      </c>
      <c r="F15" s="11" t="s">
        <v>64</v>
      </c>
      <c r="H15" s="4"/>
      <c r="I15" s="2">
        <v>10</v>
      </c>
      <c r="J15" s="2">
        <f t="shared" si="2"/>
        <v>529</v>
      </c>
      <c r="K15" s="21">
        <f t="shared" si="3"/>
        <v>529</v>
      </c>
      <c r="L15" s="21">
        <f t="shared" si="4"/>
        <v>88</v>
      </c>
      <c r="M15" s="11" t="s">
        <v>65</v>
      </c>
      <c r="O15" s="4"/>
      <c r="P15" s="2">
        <v>10</v>
      </c>
      <c r="Q15" s="2">
        <f t="shared" si="5"/>
        <v>5776</v>
      </c>
      <c r="R15" s="21">
        <f t="shared" si="6"/>
        <v>5776</v>
      </c>
      <c r="S15" s="21">
        <f t="shared" si="7"/>
        <v>962</v>
      </c>
      <c r="T15" s="11" t="s">
        <v>66</v>
      </c>
      <c r="V15" s="4"/>
      <c r="W15" s="2">
        <v>10</v>
      </c>
      <c r="X15" s="2">
        <f t="shared" si="8"/>
        <v>57600</v>
      </c>
      <c r="Y15" s="21">
        <f t="shared" si="9"/>
        <v>57600</v>
      </c>
      <c r="Z15" s="21">
        <f t="shared" si="10"/>
        <v>9600</v>
      </c>
      <c r="AA15" s="6" t="s">
        <v>22</v>
      </c>
    </row>
    <row r="16" spans="1:27" x14ac:dyDescent="0.3">
      <c r="A16" s="4"/>
      <c r="B16" s="2">
        <v>11</v>
      </c>
      <c r="C16" s="2">
        <f t="shared" si="0"/>
        <v>129.96</v>
      </c>
      <c r="D16" s="21">
        <f t="shared" si="1"/>
        <v>130</v>
      </c>
      <c r="E16" s="21">
        <f t="shared" si="11"/>
        <v>21</v>
      </c>
      <c r="F16" s="11" t="s">
        <v>64</v>
      </c>
      <c r="H16" s="4"/>
      <c r="I16" s="2">
        <v>11</v>
      </c>
      <c r="J16" s="2">
        <f t="shared" si="2"/>
        <v>566.44000000000005</v>
      </c>
      <c r="K16" s="21">
        <f t="shared" si="3"/>
        <v>566</v>
      </c>
      <c r="L16" s="21">
        <f t="shared" si="4"/>
        <v>94</v>
      </c>
      <c r="M16" s="11" t="s">
        <v>65</v>
      </c>
      <c r="O16" s="4"/>
      <c r="P16" s="2">
        <v>11</v>
      </c>
      <c r="Q16" s="2">
        <f t="shared" si="5"/>
        <v>6021.7599999999993</v>
      </c>
      <c r="R16" s="21">
        <f t="shared" si="6"/>
        <v>6022</v>
      </c>
      <c r="S16" s="21">
        <f t="shared" si="7"/>
        <v>1003</v>
      </c>
      <c r="T16" s="11" t="s">
        <v>66</v>
      </c>
      <c r="V16" s="4"/>
      <c r="W16" s="2">
        <v>11</v>
      </c>
      <c r="X16" s="2">
        <f t="shared" si="8"/>
        <v>57600</v>
      </c>
      <c r="Y16" s="21">
        <f t="shared" si="9"/>
        <v>57600</v>
      </c>
      <c r="Z16" s="21">
        <f t="shared" si="10"/>
        <v>9600</v>
      </c>
      <c r="AA16" s="6" t="s">
        <v>22</v>
      </c>
    </row>
    <row r="17" spans="1:27" x14ac:dyDescent="0.3">
      <c r="A17" s="4"/>
      <c r="B17" s="2">
        <v>12</v>
      </c>
      <c r="C17" s="2">
        <f t="shared" si="0"/>
        <v>139.24</v>
      </c>
      <c r="D17" s="21">
        <f t="shared" si="1"/>
        <v>139</v>
      </c>
      <c r="E17" s="21">
        <f t="shared" si="11"/>
        <v>23</v>
      </c>
      <c r="F17" s="11" t="s">
        <v>64</v>
      </c>
      <c r="H17" s="4"/>
      <c r="I17" s="2">
        <v>12</v>
      </c>
      <c r="J17" s="2">
        <f t="shared" si="2"/>
        <v>605.16000000000008</v>
      </c>
      <c r="K17" s="21">
        <f t="shared" si="3"/>
        <v>605</v>
      </c>
      <c r="L17" s="21">
        <f t="shared" si="4"/>
        <v>100</v>
      </c>
      <c r="M17" s="11" t="s">
        <v>65</v>
      </c>
      <c r="O17" s="4"/>
      <c r="P17" s="2">
        <v>12</v>
      </c>
      <c r="Q17" s="2">
        <f t="shared" si="5"/>
        <v>6272.64</v>
      </c>
      <c r="R17" s="21">
        <f t="shared" si="6"/>
        <v>6273</v>
      </c>
      <c r="S17" s="21">
        <f t="shared" si="7"/>
        <v>1045</v>
      </c>
      <c r="T17" s="11" t="s">
        <v>66</v>
      </c>
      <c r="V17" s="4"/>
      <c r="W17" s="2">
        <v>12</v>
      </c>
      <c r="X17" s="2">
        <f t="shared" si="8"/>
        <v>57600</v>
      </c>
      <c r="Y17" s="21">
        <f t="shared" si="9"/>
        <v>57600</v>
      </c>
      <c r="Z17" s="21">
        <f t="shared" si="10"/>
        <v>9600</v>
      </c>
      <c r="AA17" s="6" t="s">
        <v>22</v>
      </c>
    </row>
    <row r="18" spans="1:27" x14ac:dyDescent="0.3">
      <c r="A18" s="4"/>
      <c r="B18" s="2">
        <v>13</v>
      </c>
      <c r="C18" s="2">
        <f t="shared" si="0"/>
        <v>148.83999999999997</v>
      </c>
      <c r="D18" s="21">
        <f t="shared" si="1"/>
        <v>149</v>
      </c>
      <c r="E18" s="21">
        <f t="shared" si="11"/>
        <v>24</v>
      </c>
      <c r="F18" s="11" t="s">
        <v>64</v>
      </c>
      <c r="H18" s="4"/>
      <c r="I18" s="2">
        <v>13</v>
      </c>
      <c r="J18" s="2">
        <f t="shared" si="2"/>
        <v>645.16</v>
      </c>
      <c r="K18" s="21">
        <f t="shared" si="3"/>
        <v>645</v>
      </c>
      <c r="L18" s="21">
        <f t="shared" si="4"/>
        <v>107</v>
      </c>
      <c r="M18" s="11" t="s">
        <v>65</v>
      </c>
      <c r="O18" s="4"/>
      <c r="P18" s="2">
        <v>13</v>
      </c>
      <c r="Q18" s="2">
        <f t="shared" si="5"/>
        <v>6528.6399999999994</v>
      </c>
      <c r="R18" s="21">
        <f t="shared" si="6"/>
        <v>6529</v>
      </c>
      <c r="S18" s="21">
        <f t="shared" si="7"/>
        <v>1088</v>
      </c>
      <c r="T18" s="11" t="s">
        <v>66</v>
      </c>
      <c r="V18" s="4"/>
      <c r="W18" s="2">
        <v>13</v>
      </c>
      <c r="X18" s="2">
        <f t="shared" si="8"/>
        <v>57600</v>
      </c>
      <c r="Y18" s="21">
        <f t="shared" si="9"/>
        <v>57600</v>
      </c>
      <c r="Z18" s="21">
        <f t="shared" si="10"/>
        <v>9600</v>
      </c>
      <c r="AA18" s="6" t="s">
        <v>22</v>
      </c>
    </row>
    <row r="19" spans="1:27" x14ac:dyDescent="0.3">
      <c r="A19" s="4"/>
      <c r="B19" s="2">
        <v>14</v>
      </c>
      <c r="C19" s="2">
        <f t="shared" si="0"/>
        <v>158.76000000000005</v>
      </c>
      <c r="D19" s="21">
        <f t="shared" si="1"/>
        <v>159</v>
      </c>
      <c r="E19" s="21">
        <f t="shared" si="11"/>
        <v>26</v>
      </c>
      <c r="F19" s="11" t="s">
        <v>64</v>
      </c>
      <c r="H19" s="4"/>
      <c r="I19" s="2">
        <v>14</v>
      </c>
      <c r="J19" s="2">
        <f t="shared" si="2"/>
        <v>686.44000000000017</v>
      </c>
      <c r="K19" s="21">
        <f t="shared" si="3"/>
        <v>686</v>
      </c>
      <c r="L19" s="21">
        <f t="shared" si="4"/>
        <v>114</v>
      </c>
      <c r="M19" s="11" t="s">
        <v>65</v>
      </c>
      <c r="O19" s="4"/>
      <c r="P19" s="2">
        <v>14</v>
      </c>
      <c r="Q19" s="2">
        <f t="shared" si="5"/>
        <v>6789.7600000000011</v>
      </c>
      <c r="R19" s="21">
        <f t="shared" si="6"/>
        <v>6790</v>
      </c>
      <c r="S19" s="21">
        <f t="shared" si="7"/>
        <v>1131</v>
      </c>
      <c r="T19" s="11" t="s">
        <v>66</v>
      </c>
      <c r="V19" s="4"/>
      <c r="W19" s="2">
        <v>14</v>
      </c>
      <c r="X19" s="2">
        <f t="shared" si="8"/>
        <v>57600</v>
      </c>
      <c r="Y19" s="21">
        <f t="shared" si="9"/>
        <v>57600</v>
      </c>
      <c r="Z19" s="21">
        <f t="shared" si="10"/>
        <v>9600</v>
      </c>
      <c r="AA19" s="6" t="s">
        <v>22</v>
      </c>
    </row>
    <row r="20" spans="1:27" x14ac:dyDescent="0.3">
      <c r="A20" s="4"/>
      <c r="B20" s="2">
        <v>15</v>
      </c>
      <c r="C20" s="2">
        <f t="shared" si="0"/>
        <v>169</v>
      </c>
      <c r="D20" s="21">
        <f t="shared" si="1"/>
        <v>169</v>
      </c>
      <c r="E20" s="21">
        <f t="shared" si="11"/>
        <v>28</v>
      </c>
      <c r="F20" s="11" t="s">
        <v>64</v>
      </c>
      <c r="H20" s="4"/>
      <c r="I20" s="2">
        <v>15</v>
      </c>
      <c r="J20" s="2">
        <f t="shared" si="2"/>
        <v>729</v>
      </c>
      <c r="K20" s="21">
        <f t="shared" si="3"/>
        <v>729</v>
      </c>
      <c r="L20" s="21">
        <f t="shared" si="4"/>
        <v>121</v>
      </c>
      <c r="M20" s="11" t="s">
        <v>65</v>
      </c>
      <c r="O20" s="4"/>
      <c r="P20" s="2">
        <v>15</v>
      </c>
      <c r="Q20" s="2">
        <f t="shared" si="5"/>
        <v>7056</v>
      </c>
      <c r="R20" s="21">
        <f t="shared" si="6"/>
        <v>7056</v>
      </c>
      <c r="S20" s="21">
        <f t="shared" si="7"/>
        <v>1176</v>
      </c>
      <c r="T20" s="11" t="s">
        <v>66</v>
      </c>
      <c r="V20" s="4"/>
      <c r="W20" s="2">
        <v>15</v>
      </c>
      <c r="X20" s="2">
        <f t="shared" si="8"/>
        <v>57600</v>
      </c>
      <c r="Y20" s="21">
        <f t="shared" si="9"/>
        <v>57600</v>
      </c>
      <c r="Z20" s="21">
        <f t="shared" si="10"/>
        <v>9600</v>
      </c>
      <c r="AA20" s="6" t="s">
        <v>22</v>
      </c>
    </row>
    <row r="21" spans="1:27" x14ac:dyDescent="0.3">
      <c r="A21" s="4"/>
      <c r="B21" s="2">
        <v>16</v>
      </c>
      <c r="C21" s="2">
        <f t="shared" si="0"/>
        <v>179.56</v>
      </c>
      <c r="D21" s="21">
        <f t="shared" si="1"/>
        <v>180</v>
      </c>
      <c r="E21" s="21">
        <f t="shared" si="11"/>
        <v>29</v>
      </c>
      <c r="F21" s="11" t="s">
        <v>64</v>
      </c>
      <c r="H21" s="4"/>
      <c r="I21" s="2">
        <v>16</v>
      </c>
      <c r="J21" s="2">
        <f t="shared" si="2"/>
        <v>772.84</v>
      </c>
      <c r="K21" s="21">
        <f t="shared" si="3"/>
        <v>773</v>
      </c>
      <c r="L21" s="21">
        <f t="shared" si="4"/>
        <v>128</v>
      </c>
      <c r="M21" s="11" t="s">
        <v>65</v>
      </c>
      <c r="O21" s="4"/>
      <c r="P21" s="2">
        <v>16</v>
      </c>
      <c r="Q21" s="2">
        <f t="shared" si="5"/>
        <v>7327.3599999999988</v>
      </c>
      <c r="R21" s="21">
        <f t="shared" si="6"/>
        <v>7327</v>
      </c>
      <c r="S21" s="21">
        <f t="shared" si="7"/>
        <v>1221</v>
      </c>
      <c r="T21" s="11" t="s">
        <v>66</v>
      </c>
      <c r="V21" s="4"/>
      <c r="W21" s="2">
        <v>16</v>
      </c>
      <c r="X21" s="2">
        <f t="shared" si="8"/>
        <v>57600</v>
      </c>
      <c r="Y21" s="21">
        <f t="shared" si="9"/>
        <v>57600</v>
      </c>
      <c r="Z21" s="21">
        <f t="shared" si="10"/>
        <v>9600</v>
      </c>
      <c r="AA21" s="6" t="s">
        <v>22</v>
      </c>
    </row>
    <row r="22" spans="1:27" x14ac:dyDescent="0.3">
      <c r="A22" s="4"/>
      <c r="B22" s="2">
        <v>17</v>
      </c>
      <c r="C22" s="2">
        <f t="shared" si="0"/>
        <v>190.44000000000003</v>
      </c>
      <c r="D22" s="21">
        <f t="shared" si="1"/>
        <v>190</v>
      </c>
      <c r="E22" s="21">
        <f t="shared" si="11"/>
        <v>31</v>
      </c>
      <c r="F22" s="11" t="s">
        <v>64</v>
      </c>
      <c r="H22" s="4"/>
      <c r="I22" s="2">
        <v>17</v>
      </c>
      <c r="J22" s="2">
        <f t="shared" si="2"/>
        <v>817.96</v>
      </c>
      <c r="K22" s="21">
        <f t="shared" si="3"/>
        <v>818</v>
      </c>
      <c r="L22" s="21">
        <f t="shared" si="4"/>
        <v>136</v>
      </c>
      <c r="M22" s="11" t="s">
        <v>65</v>
      </c>
      <c r="O22" s="4"/>
      <c r="P22" s="2">
        <v>17</v>
      </c>
      <c r="Q22" s="2">
        <f t="shared" si="5"/>
        <v>7603.84</v>
      </c>
      <c r="R22" s="21">
        <f t="shared" si="6"/>
        <v>7604</v>
      </c>
      <c r="S22" s="21">
        <f t="shared" si="7"/>
        <v>1267</v>
      </c>
      <c r="T22" s="11" t="s">
        <v>66</v>
      </c>
      <c r="V22" s="4"/>
      <c r="W22" s="2">
        <v>17</v>
      </c>
      <c r="X22" s="2">
        <f t="shared" si="8"/>
        <v>57600</v>
      </c>
      <c r="Y22" s="21">
        <f t="shared" si="9"/>
        <v>57600</v>
      </c>
      <c r="Z22" s="21">
        <f t="shared" si="10"/>
        <v>9600</v>
      </c>
      <c r="AA22" s="6" t="s">
        <v>22</v>
      </c>
    </row>
    <row r="23" spans="1:27" x14ac:dyDescent="0.3">
      <c r="A23" s="4"/>
      <c r="B23" s="2">
        <v>18</v>
      </c>
      <c r="C23" s="2">
        <f t="shared" si="0"/>
        <v>201.64</v>
      </c>
      <c r="D23" s="21">
        <f t="shared" si="1"/>
        <v>202</v>
      </c>
      <c r="E23" s="21">
        <f t="shared" si="11"/>
        <v>33</v>
      </c>
      <c r="F23" s="11" t="s">
        <v>64</v>
      </c>
      <c r="H23" s="4"/>
      <c r="I23" s="2">
        <v>18</v>
      </c>
      <c r="J23" s="2">
        <f t="shared" si="2"/>
        <v>864.3599999999999</v>
      </c>
      <c r="K23" s="21">
        <f t="shared" si="3"/>
        <v>864</v>
      </c>
      <c r="L23" s="21">
        <f t="shared" si="4"/>
        <v>144</v>
      </c>
      <c r="M23" s="11" t="s">
        <v>65</v>
      </c>
      <c r="O23" s="4"/>
      <c r="P23" s="2">
        <v>18</v>
      </c>
      <c r="Q23" s="2">
        <f t="shared" si="5"/>
        <v>7885.44</v>
      </c>
      <c r="R23" s="21">
        <f t="shared" si="6"/>
        <v>7885</v>
      </c>
      <c r="S23" s="21">
        <f t="shared" si="7"/>
        <v>1314</v>
      </c>
      <c r="T23" s="11" t="s">
        <v>66</v>
      </c>
      <c r="V23" s="4"/>
      <c r="W23" s="2">
        <v>18</v>
      </c>
      <c r="X23" s="2">
        <f t="shared" si="8"/>
        <v>57600</v>
      </c>
      <c r="Y23" s="21">
        <f t="shared" si="9"/>
        <v>57600</v>
      </c>
      <c r="Z23" s="21">
        <f t="shared" si="10"/>
        <v>9600</v>
      </c>
      <c r="AA23" s="6" t="s">
        <v>22</v>
      </c>
    </row>
    <row r="24" spans="1:27" x14ac:dyDescent="0.3">
      <c r="A24" s="4"/>
      <c r="B24" s="2">
        <v>19</v>
      </c>
      <c r="C24" s="2">
        <f t="shared" si="0"/>
        <v>213.16000000000005</v>
      </c>
      <c r="D24" s="21">
        <f t="shared" si="1"/>
        <v>213</v>
      </c>
      <c r="E24" s="21">
        <f t="shared" si="11"/>
        <v>35</v>
      </c>
      <c r="F24" s="11" t="s">
        <v>64</v>
      </c>
      <c r="H24" s="4"/>
      <c r="I24" s="2">
        <v>19</v>
      </c>
      <c r="J24" s="2">
        <f t="shared" si="2"/>
        <v>912.04000000000019</v>
      </c>
      <c r="K24" s="21">
        <f t="shared" si="3"/>
        <v>912</v>
      </c>
      <c r="L24" s="21">
        <f t="shared" si="4"/>
        <v>152</v>
      </c>
      <c r="M24" s="11" t="s">
        <v>65</v>
      </c>
      <c r="O24" s="4"/>
      <c r="P24" s="2">
        <v>19</v>
      </c>
      <c r="Q24" s="2">
        <f t="shared" si="5"/>
        <v>8172.1600000000008</v>
      </c>
      <c r="R24" s="21">
        <f t="shared" si="6"/>
        <v>8172</v>
      </c>
      <c r="S24" s="21">
        <f t="shared" si="7"/>
        <v>1362</v>
      </c>
      <c r="T24" s="11" t="s">
        <v>66</v>
      </c>
      <c r="V24" s="4"/>
      <c r="W24" s="2">
        <v>19</v>
      </c>
      <c r="X24" s="2">
        <f t="shared" si="8"/>
        <v>57600</v>
      </c>
      <c r="Y24" s="21">
        <f t="shared" si="9"/>
        <v>57600</v>
      </c>
      <c r="Z24" s="21">
        <f t="shared" si="10"/>
        <v>9600</v>
      </c>
      <c r="AA24" s="6" t="s">
        <v>22</v>
      </c>
    </row>
    <row r="25" spans="1:27" x14ac:dyDescent="0.3">
      <c r="A25" s="4"/>
      <c r="B25" s="2">
        <v>20</v>
      </c>
      <c r="C25" s="2">
        <f t="shared" si="0"/>
        <v>225</v>
      </c>
      <c r="D25" s="21">
        <f t="shared" si="1"/>
        <v>225</v>
      </c>
      <c r="E25" s="21">
        <f t="shared" si="11"/>
        <v>37</v>
      </c>
      <c r="F25" s="11" t="s">
        <v>64</v>
      </c>
      <c r="H25" s="4"/>
      <c r="I25" s="2">
        <v>20</v>
      </c>
      <c r="J25" s="2">
        <f t="shared" si="2"/>
        <v>961</v>
      </c>
      <c r="K25" s="21">
        <f t="shared" si="3"/>
        <v>961</v>
      </c>
      <c r="L25" s="21">
        <f t="shared" si="4"/>
        <v>160</v>
      </c>
      <c r="M25" s="11" t="s">
        <v>65</v>
      </c>
      <c r="O25" s="4"/>
      <c r="P25" s="2">
        <v>20</v>
      </c>
      <c r="Q25" s="2">
        <f t="shared" si="5"/>
        <v>8464</v>
      </c>
      <c r="R25" s="21">
        <f t="shared" si="6"/>
        <v>8464</v>
      </c>
      <c r="S25" s="21">
        <f t="shared" si="7"/>
        <v>1410</v>
      </c>
      <c r="T25" s="11" t="s">
        <v>66</v>
      </c>
      <c r="V25" s="4"/>
      <c r="W25" s="2">
        <v>20</v>
      </c>
      <c r="X25" s="2">
        <f t="shared" si="8"/>
        <v>57600</v>
      </c>
      <c r="Y25" s="21">
        <f t="shared" si="9"/>
        <v>57600</v>
      </c>
      <c r="Z25" s="21">
        <f t="shared" si="10"/>
        <v>9600</v>
      </c>
      <c r="AA25" s="6" t="s">
        <v>22</v>
      </c>
    </row>
    <row r="26" spans="1:27" x14ac:dyDescent="0.3">
      <c r="A26" s="4"/>
      <c r="B26" s="2">
        <v>21</v>
      </c>
      <c r="C26" s="2">
        <f t="shared" si="0"/>
        <v>237.16000000000003</v>
      </c>
      <c r="D26" s="21">
        <f t="shared" si="1"/>
        <v>237</v>
      </c>
      <c r="E26" s="21">
        <f t="shared" si="11"/>
        <v>39</v>
      </c>
      <c r="F26" s="11" t="s">
        <v>64</v>
      </c>
      <c r="H26" s="4"/>
      <c r="I26" s="2">
        <v>21</v>
      </c>
      <c r="J26" s="2">
        <f t="shared" si="2"/>
        <v>1011.24</v>
      </c>
      <c r="K26" s="21">
        <f t="shared" si="3"/>
        <v>1011</v>
      </c>
      <c r="L26" s="21">
        <f t="shared" si="4"/>
        <v>168</v>
      </c>
      <c r="M26" s="11" t="s">
        <v>65</v>
      </c>
      <c r="O26" s="4"/>
      <c r="P26" s="2">
        <v>21</v>
      </c>
      <c r="Q26" s="2">
        <f t="shared" si="5"/>
        <v>8760.9599999999991</v>
      </c>
      <c r="R26" s="21">
        <f t="shared" si="6"/>
        <v>8761</v>
      </c>
      <c r="S26" s="21">
        <f t="shared" si="7"/>
        <v>1460</v>
      </c>
      <c r="T26" s="11" t="s">
        <v>66</v>
      </c>
      <c r="V26" s="4"/>
      <c r="W26" s="2">
        <v>21</v>
      </c>
      <c r="X26" s="2">
        <f t="shared" si="8"/>
        <v>57600</v>
      </c>
      <c r="Y26" s="21">
        <f t="shared" si="9"/>
        <v>57600</v>
      </c>
      <c r="Z26" s="21">
        <f t="shared" si="10"/>
        <v>9600</v>
      </c>
      <c r="AA26" s="6" t="s">
        <v>22</v>
      </c>
    </row>
    <row r="27" spans="1:27" x14ac:dyDescent="0.3">
      <c r="A27" s="4"/>
      <c r="B27" s="2">
        <v>22</v>
      </c>
      <c r="C27" s="2">
        <f t="shared" si="0"/>
        <v>249.64000000000001</v>
      </c>
      <c r="D27" s="21">
        <f t="shared" si="1"/>
        <v>250</v>
      </c>
      <c r="E27" s="21">
        <f t="shared" si="11"/>
        <v>41</v>
      </c>
      <c r="F27" s="11" t="s">
        <v>64</v>
      </c>
      <c r="H27" s="4"/>
      <c r="I27" s="2">
        <v>22</v>
      </c>
      <c r="J27" s="2">
        <f t="shared" si="2"/>
        <v>1062.76</v>
      </c>
      <c r="K27" s="21">
        <f t="shared" si="3"/>
        <v>1063</v>
      </c>
      <c r="L27" s="21">
        <f t="shared" si="4"/>
        <v>177</v>
      </c>
      <c r="M27" s="11" t="s">
        <v>65</v>
      </c>
      <c r="O27" s="4"/>
      <c r="P27" s="2">
        <v>22</v>
      </c>
      <c r="Q27" s="2">
        <f t="shared" si="5"/>
        <v>9063.0400000000009</v>
      </c>
      <c r="R27" s="21">
        <f t="shared" si="6"/>
        <v>9063</v>
      </c>
      <c r="S27" s="21">
        <f t="shared" si="7"/>
        <v>1510</v>
      </c>
      <c r="T27" s="11" t="s">
        <v>66</v>
      </c>
      <c r="V27" s="4"/>
      <c r="W27" s="2">
        <v>22</v>
      </c>
      <c r="X27" s="2">
        <f t="shared" si="8"/>
        <v>57600</v>
      </c>
      <c r="Y27" s="21">
        <f t="shared" si="9"/>
        <v>57600</v>
      </c>
      <c r="Z27" s="21">
        <f t="shared" si="10"/>
        <v>9600</v>
      </c>
      <c r="AA27" s="6" t="s">
        <v>22</v>
      </c>
    </row>
    <row r="28" spans="1:27" x14ac:dyDescent="0.3">
      <c r="A28" s="4"/>
      <c r="B28" s="2">
        <v>23</v>
      </c>
      <c r="C28" s="2">
        <f t="shared" si="0"/>
        <v>262.44000000000011</v>
      </c>
      <c r="D28" s="21">
        <f t="shared" si="1"/>
        <v>262</v>
      </c>
      <c r="E28" s="21">
        <f t="shared" si="11"/>
        <v>43</v>
      </c>
      <c r="F28" s="11" t="s">
        <v>64</v>
      </c>
      <c r="H28" s="4"/>
      <c r="I28" s="2">
        <v>23</v>
      </c>
      <c r="J28" s="2">
        <f t="shared" si="2"/>
        <v>1115.5600000000004</v>
      </c>
      <c r="K28" s="21">
        <f t="shared" si="3"/>
        <v>1116</v>
      </c>
      <c r="L28" s="21">
        <f t="shared" si="4"/>
        <v>186</v>
      </c>
      <c r="M28" s="11" t="s">
        <v>65</v>
      </c>
      <c r="O28" s="4"/>
      <c r="P28" s="2">
        <v>23</v>
      </c>
      <c r="Q28" s="2">
        <f t="shared" si="5"/>
        <v>9370.2400000000016</v>
      </c>
      <c r="R28" s="21">
        <f t="shared" si="6"/>
        <v>9370</v>
      </c>
      <c r="S28" s="21">
        <f t="shared" si="7"/>
        <v>1561</v>
      </c>
      <c r="T28" s="11" t="s">
        <v>66</v>
      </c>
      <c r="V28" s="4"/>
      <c r="W28" s="2">
        <v>23</v>
      </c>
      <c r="X28" s="2">
        <f t="shared" si="8"/>
        <v>57600</v>
      </c>
      <c r="Y28" s="21">
        <f t="shared" si="9"/>
        <v>57600</v>
      </c>
      <c r="Z28" s="21">
        <f t="shared" si="10"/>
        <v>9600</v>
      </c>
      <c r="AA28" s="6" t="s">
        <v>22</v>
      </c>
    </row>
    <row r="29" spans="1:27" x14ac:dyDescent="0.3">
      <c r="A29" s="4"/>
      <c r="B29" s="2">
        <v>24</v>
      </c>
      <c r="C29" s="2">
        <f t="shared" si="0"/>
        <v>275.56000000000006</v>
      </c>
      <c r="D29" s="21">
        <f t="shared" si="1"/>
        <v>276</v>
      </c>
      <c r="E29" s="21">
        <f t="shared" si="11"/>
        <v>45</v>
      </c>
      <c r="F29" s="11" t="s">
        <v>64</v>
      </c>
      <c r="H29" s="4"/>
      <c r="I29" s="2">
        <v>24</v>
      </c>
      <c r="J29" s="2">
        <f t="shared" si="2"/>
        <v>1169.6400000000001</v>
      </c>
      <c r="K29" s="21">
        <f t="shared" si="3"/>
        <v>1170</v>
      </c>
      <c r="L29" s="21">
        <f t="shared" si="4"/>
        <v>195</v>
      </c>
      <c r="M29" s="11" t="s">
        <v>65</v>
      </c>
      <c r="O29" s="4"/>
      <c r="P29" s="2">
        <v>24</v>
      </c>
      <c r="Q29" s="2">
        <f t="shared" si="5"/>
        <v>9682.5600000000013</v>
      </c>
      <c r="R29" s="21">
        <f t="shared" si="6"/>
        <v>9683</v>
      </c>
      <c r="S29" s="21">
        <f t="shared" si="7"/>
        <v>1613</v>
      </c>
      <c r="T29" s="11" t="s">
        <v>66</v>
      </c>
      <c r="V29" s="4"/>
      <c r="W29" s="2">
        <v>24</v>
      </c>
      <c r="X29" s="2">
        <f t="shared" si="8"/>
        <v>57600</v>
      </c>
      <c r="Y29" s="21">
        <f t="shared" si="9"/>
        <v>57600</v>
      </c>
      <c r="Z29" s="21">
        <f t="shared" si="10"/>
        <v>9600</v>
      </c>
      <c r="AA29" s="6" t="s">
        <v>22</v>
      </c>
    </row>
    <row r="30" spans="1:27" x14ac:dyDescent="0.3">
      <c r="A30" s="4"/>
      <c r="B30" s="2">
        <v>25</v>
      </c>
      <c r="C30" s="2">
        <f t="shared" si="0"/>
        <v>289</v>
      </c>
      <c r="D30" s="21">
        <f t="shared" si="1"/>
        <v>289</v>
      </c>
      <c r="E30" s="21">
        <f t="shared" si="11"/>
        <v>48</v>
      </c>
      <c r="F30" s="11" t="s">
        <v>64</v>
      </c>
      <c r="H30" s="4"/>
      <c r="I30" s="2">
        <v>25</v>
      </c>
      <c r="J30" s="2">
        <f t="shared" si="2"/>
        <v>1225</v>
      </c>
      <c r="K30" s="21">
        <f t="shared" si="3"/>
        <v>1225</v>
      </c>
      <c r="L30" s="21">
        <f t="shared" si="4"/>
        <v>204</v>
      </c>
      <c r="M30" s="11" t="s">
        <v>65</v>
      </c>
      <c r="O30" s="4"/>
      <c r="P30" s="2">
        <v>25</v>
      </c>
      <c r="Q30" s="2">
        <f t="shared" si="5"/>
        <v>10000</v>
      </c>
      <c r="R30" s="21">
        <f t="shared" si="6"/>
        <v>10000</v>
      </c>
      <c r="S30" s="21">
        <f t="shared" si="7"/>
        <v>1666</v>
      </c>
      <c r="T30" s="11" t="s">
        <v>66</v>
      </c>
      <c r="V30" s="4"/>
      <c r="W30" s="2">
        <v>25</v>
      </c>
      <c r="X30" s="2">
        <f t="shared" si="8"/>
        <v>57600</v>
      </c>
      <c r="Y30" s="21">
        <f t="shared" si="9"/>
        <v>57600</v>
      </c>
      <c r="Z30" s="21">
        <f t="shared" si="10"/>
        <v>9600</v>
      </c>
      <c r="AA30" s="6" t="s">
        <v>22</v>
      </c>
    </row>
    <row r="31" spans="1:27" x14ac:dyDescent="0.3">
      <c r="A31" s="4"/>
      <c r="B31" s="2">
        <v>26</v>
      </c>
      <c r="C31" s="2">
        <f t="shared" si="0"/>
        <v>302.75999999999993</v>
      </c>
      <c r="D31" s="21">
        <f t="shared" si="1"/>
        <v>303</v>
      </c>
      <c r="E31" s="21">
        <f t="shared" si="11"/>
        <v>50</v>
      </c>
      <c r="F31" s="11" t="s">
        <v>64</v>
      </c>
      <c r="H31" s="4"/>
      <c r="I31" s="2">
        <v>26</v>
      </c>
      <c r="J31" s="2">
        <f t="shared" si="2"/>
        <v>1281.6399999999999</v>
      </c>
      <c r="K31" s="21">
        <f t="shared" si="3"/>
        <v>1282</v>
      </c>
      <c r="L31" s="21">
        <f t="shared" si="4"/>
        <v>213</v>
      </c>
      <c r="M31" s="11" t="s">
        <v>65</v>
      </c>
      <c r="O31" s="4"/>
      <c r="P31" s="2">
        <v>26</v>
      </c>
      <c r="Q31" s="2">
        <f t="shared" si="5"/>
        <v>10322.56</v>
      </c>
      <c r="R31" s="21">
        <f t="shared" si="6"/>
        <v>10323</v>
      </c>
      <c r="S31" s="21">
        <f t="shared" si="7"/>
        <v>1720</v>
      </c>
      <c r="T31" s="11" t="s">
        <v>66</v>
      </c>
      <c r="V31" s="4"/>
      <c r="W31" s="2">
        <v>26</v>
      </c>
      <c r="X31" s="2">
        <f t="shared" si="8"/>
        <v>57600</v>
      </c>
      <c r="Y31" s="21">
        <f t="shared" si="9"/>
        <v>57600</v>
      </c>
      <c r="Z31" s="21">
        <f t="shared" si="10"/>
        <v>9600</v>
      </c>
      <c r="AA31" s="6" t="s">
        <v>22</v>
      </c>
    </row>
    <row r="32" spans="1:27" x14ac:dyDescent="0.3">
      <c r="A32" s="4"/>
      <c r="B32" s="2">
        <v>27</v>
      </c>
      <c r="C32" s="2">
        <f t="shared" si="0"/>
        <v>316.84000000000003</v>
      </c>
      <c r="D32" s="21">
        <f t="shared" si="1"/>
        <v>317</v>
      </c>
      <c r="E32" s="21">
        <f t="shared" si="11"/>
        <v>52</v>
      </c>
      <c r="F32" s="11" t="s">
        <v>64</v>
      </c>
      <c r="H32" s="4"/>
      <c r="I32" s="2">
        <v>27</v>
      </c>
      <c r="J32" s="2">
        <f t="shared" si="2"/>
        <v>1339.5600000000002</v>
      </c>
      <c r="K32" s="21">
        <f t="shared" si="3"/>
        <v>1340</v>
      </c>
      <c r="L32" s="21">
        <f t="shared" si="4"/>
        <v>223</v>
      </c>
      <c r="M32" s="11" t="s">
        <v>65</v>
      </c>
      <c r="O32" s="4"/>
      <c r="P32" s="2">
        <v>27</v>
      </c>
      <c r="Q32" s="2">
        <f t="shared" si="5"/>
        <v>10650.24</v>
      </c>
      <c r="R32" s="21">
        <f t="shared" si="6"/>
        <v>10650</v>
      </c>
      <c r="S32" s="21">
        <f t="shared" si="7"/>
        <v>1775</v>
      </c>
      <c r="T32" s="11" t="s">
        <v>66</v>
      </c>
      <c r="V32" s="4"/>
      <c r="W32" s="2">
        <v>27</v>
      </c>
      <c r="X32" s="2">
        <f t="shared" si="8"/>
        <v>57600</v>
      </c>
      <c r="Y32" s="21">
        <f t="shared" si="9"/>
        <v>57600</v>
      </c>
      <c r="Z32" s="21">
        <f t="shared" si="10"/>
        <v>9600</v>
      </c>
      <c r="AA32" s="6" t="s">
        <v>22</v>
      </c>
    </row>
    <row r="33" spans="1:27" x14ac:dyDescent="0.3">
      <c r="A33" s="4"/>
      <c r="B33" s="2">
        <v>28</v>
      </c>
      <c r="C33" s="2">
        <f t="shared" si="0"/>
        <v>331.24000000000012</v>
      </c>
      <c r="D33" s="21">
        <f t="shared" si="1"/>
        <v>331</v>
      </c>
      <c r="E33" s="21">
        <f t="shared" si="11"/>
        <v>55</v>
      </c>
      <c r="F33" s="11" t="s">
        <v>64</v>
      </c>
      <c r="H33" s="4"/>
      <c r="I33" s="2">
        <v>28</v>
      </c>
      <c r="J33" s="2">
        <f t="shared" si="2"/>
        <v>1398.7600000000004</v>
      </c>
      <c r="K33" s="21">
        <f t="shared" si="3"/>
        <v>1399</v>
      </c>
      <c r="L33" s="21">
        <f t="shared" si="4"/>
        <v>233</v>
      </c>
      <c r="M33" s="11" t="s">
        <v>65</v>
      </c>
      <c r="O33" s="4"/>
      <c r="P33" s="2">
        <v>28</v>
      </c>
      <c r="Q33" s="2">
        <f t="shared" si="5"/>
        <v>10983.040000000003</v>
      </c>
      <c r="R33" s="21">
        <f t="shared" si="6"/>
        <v>10983</v>
      </c>
      <c r="S33" s="21">
        <f t="shared" si="7"/>
        <v>1830</v>
      </c>
      <c r="T33" s="11" t="s">
        <v>66</v>
      </c>
      <c r="V33" s="4"/>
      <c r="W33" s="2">
        <v>28</v>
      </c>
      <c r="X33" s="2">
        <f t="shared" si="8"/>
        <v>57600</v>
      </c>
      <c r="Y33" s="21">
        <f t="shared" si="9"/>
        <v>57600</v>
      </c>
      <c r="Z33" s="21">
        <f t="shared" si="10"/>
        <v>9600</v>
      </c>
      <c r="AA33" s="6" t="s">
        <v>22</v>
      </c>
    </row>
    <row r="34" spans="1:27" x14ac:dyDescent="0.3">
      <c r="A34" s="4"/>
      <c r="B34" s="2">
        <v>29</v>
      </c>
      <c r="C34" s="2">
        <f t="shared" si="0"/>
        <v>345.96000000000004</v>
      </c>
      <c r="D34" s="21">
        <f t="shared" si="1"/>
        <v>346</v>
      </c>
      <c r="E34" s="21">
        <f t="shared" si="11"/>
        <v>57</v>
      </c>
      <c r="F34" s="11" t="s">
        <v>64</v>
      </c>
      <c r="H34" s="4"/>
      <c r="I34" s="2">
        <v>29</v>
      </c>
      <c r="J34" s="2">
        <f t="shared" si="2"/>
        <v>1459.2400000000002</v>
      </c>
      <c r="K34" s="21">
        <f t="shared" si="3"/>
        <v>1459</v>
      </c>
      <c r="L34" s="21">
        <f t="shared" si="4"/>
        <v>243</v>
      </c>
      <c r="M34" s="11" t="s">
        <v>65</v>
      </c>
      <c r="O34" s="4"/>
      <c r="P34" s="2">
        <v>29</v>
      </c>
      <c r="Q34" s="2">
        <f t="shared" si="5"/>
        <v>11320.960000000001</v>
      </c>
      <c r="R34" s="21">
        <f t="shared" si="6"/>
        <v>11321</v>
      </c>
      <c r="S34" s="21">
        <f t="shared" si="7"/>
        <v>1886</v>
      </c>
      <c r="T34" s="11" t="s">
        <v>66</v>
      </c>
      <c r="V34" s="4"/>
      <c r="W34" s="2">
        <v>29</v>
      </c>
      <c r="X34" s="2">
        <f t="shared" si="8"/>
        <v>57600</v>
      </c>
      <c r="Y34" s="21">
        <f t="shared" si="9"/>
        <v>57600</v>
      </c>
      <c r="Z34" s="21">
        <f t="shared" si="10"/>
        <v>9600</v>
      </c>
      <c r="AA34" s="6" t="s">
        <v>22</v>
      </c>
    </row>
    <row r="35" spans="1:27" x14ac:dyDescent="0.3">
      <c r="A35" s="4"/>
      <c r="B35" s="2">
        <v>30</v>
      </c>
      <c r="C35" s="2">
        <f t="shared" si="0"/>
        <v>361</v>
      </c>
      <c r="D35" s="21">
        <f t="shared" si="1"/>
        <v>361</v>
      </c>
      <c r="E35" s="21">
        <f t="shared" si="11"/>
        <v>60</v>
      </c>
      <c r="F35" s="11" t="s">
        <v>64</v>
      </c>
      <c r="H35" s="4"/>
      <c r="I35" s="2">
        <v>30</v>
      </c>
      <c r="J35" s="2">
        <f t="shared" si="2"/>
        <v>1521</v>
      </c>
      <c r="K35" s="21">
        <f t="shared" si="3"/>
        <v>1521</v>
      </c>
      <c r="L35" s="21">
        <f t="shared" si="4"/>
        <v>253</v>
      </c>
      <c r="M35" s="11" t="s">
        <v>65</v>
      </c>
      <c r="O35" s="4"/>
      <c r="P35" s="2">
        <v>30</v>
      </c>
      <c r="Q35" s="2">
        <f t="shared" si="5"/>
        <v>11664</v>
      </c>
      <c r="R35" s="21">
        <f t="shared" si="6"/>
        <v>11664</v>
      </c>
      <c r="S35" s="21">
        <f t="shared" si="7"/>
        <v>1944</v>
      </c>
      <c r="T35" s="11" t="s">
        <v>66</v>
      </c>
      <c r="V35" s="4"/>
      <c r="W35" s="2">
        <v>30</v>
      </c>
      <c r="X35" s="2">
        <f t="shared" si="8"/>
        <v>57600</v>
      </c>
      <c r="Y35" s="21">
        <f t="shared" si="9"/>
        <v>57600</v>
      </c>
      <c r="Z35" s="21">
        <f t="shared" si="10"/>
        <v>9600</v>
      </c>
      <c r="AA35" s="6" t="s">
        <v>22</v>
      </c>
    </row>
    <row r="36" spans="1:27" x14ac:dyDescent="0.3">
      <c r="A36" s="4"/>
      <c r="B36" s="2">
        <v>31</v>
      </c>
      <c r="C36" s="2">
        <f t="shared" si="0"/>
        <v>376.35999999999996</v>
      </c>
      <c r="D36" s="21">
        <f t="shared" si="1"/>
        <v>376</v>
      </c>
      <c r="E36" s="21">
        <f t="shared" si="11"/>
        <v>62</v>
      </c>
      <c r="F36" s="11" t="s">
        <v>64</v>
      </c>
      <c r="H36" s="4"/>
      <c r="I36" s="2">
        <v>31</v>
      </c>
      <c r="J36" s="2">
        <f t="shared" si="2"/>
        <v>1584.0399999999997</v>
      </c>
      <c r="K36" s="21">
        <f t="shared" si="3"/>
        <v>1584</v>
      </c>
      <c r="L36" s="21">
        <f t="shared" si="4"/>
        <v>264</v>
      </c>
      <c r="M36" s="11" t="s">
        <v>65</v>
      </c>
      <c r="O36" s="4"/>
      <c r="P36" s="2">
        <v>31</v>
      </c>
      <c r="Q36" s="2">
        <f t="shared" si="5"/>
        <v>12012.159999999998</v>
      </c>
      <c r="R36" s="21">
        <f t="shared" si="6"/>
        <v>12012</v>
      </c>
      <c r="S36" s="21">
        <f t="shared" si="7"/>
        <v>2002</v>
      </c>
      <c r="T36" s="11" t="s">
        <v>66</v>
      </c>
      <c r="V36" s="4"/>
      <c r="W36" s="2">
        <v>31</v>
      </c>
      <c r="X36" s="2">
        <f t="shared" si="8"/>
        <v>57600</v>
      </c>
      <c r="Y36" s="21">
        <f t="shared" si="9"/>
        <v>57600</v>
      </c>
      <c r="Z36" s="21">
        <f t="shared" si="10"/>
        <v>9600</v>
      </c>
      <c r="AA36" s="6" t="s">
        <v>22</v>
      </c>
    </row>
    <row r="37" spans="1:27" x14ac:dyDescent="0.3">
      <c r="A37" s="4"/>
      <c r="B37" s="2">
        <v>32</v>
      </c>
      <c r="C37" s="2">
        <f t="shared" si="0"/>
        <v>392.04</v>
      </c>
      <c r="D37" s="21">
        <f t="shared" si="1"/>
        <v>392</v>
      </c>
      <c r="E37" s="21">
        <f t="shared" si="11"/>
        <v>65</v>
      </c>
      <c r="F37" s="11" t="s">
        <v>64</v>
      </c>
      <c r="H37" s="4"/>
      <c r="I37" s="2">
        <v>32</v>
      </c>
      <c r="J37" s="2">
        <f t="shared" si="2"/>
        <v>1648.3600000000001</v>
      </c>
      <c r="K37" s="21">
        <f t="shared" si="3"/>
        <v>1648</v>
      </c>
      <c r="L37" s="21">
        <f t="shared" si="4"/>
        <v>274</v>
      </c>
      <c r="M37" s="11" t="s">
        <v>65</v>
      </c>
      <c r="O37" s="4"/>
      <c r="P37" s="2">
        <v>32</v>
      </c>
      <c r="Q37" s="2">
        <f t="shared" si="5"/>
        <v>12365.44</v>
      </c>
      <c r="R37" s="21">
        <f t="shared" si="6"/>
        <v>12365</v>
      </c>
      <c r="S37" s="21">
        <f t="shared" si="7"/>
        <v>2060</v>
      </c>
      <c r="T37" s="11" t="s">
        <v>66</v>
      </c>
      <c r="V37" s="4"/>
      <c r="W37" s="2">
        <v>32</v>
      </c>
      <c r="X37" s="2">
        <f t="shared" si="8"/>
        <v>57600</v>
      </c>
      <c r="Y37" s="21">
        <f t="shared" si="9"/>
        <v>57600</v>
      </c>
      <c r="Z37" s="21">
        <f t="shared" si="10"/>
        <v>9600</v>
      </c>
      <c r="AA37" s="6" t="s">
        <v>22</v>
      </c>
    </row>
    <row r="38" spans="1:27" x14ac:dyDescent="0.3">
      <c r="A38" s="4"/>
      <c r="B38" s="2">
        <v>33</v>
      </c>
      <c r="C38" s="2">
        <f t="shared" si="0"/>
        <v>408.04000000000013</v>
      </c>
      <c r="D38" s="21">
        <f t="shared" si="1"/>
        <v>408</v>
      </c>
      <c r="E38" s="21">
        <f t="shared" si="11"/>
        <v>68</v>
      </c>
      <c r="F38" s="11" t="s">
        <v>64</v>
      </c>
      <c r="H38" s="4"/>
      <c r="I38" s="2">
        <v>33</v>
      </c>
      <c r="J38" s="2">
        <f t="shared" si="2"/>
        <v>1713.9600000000005</v>
      </c>
      <c r="K38" s="21">
        <f t="shared" si="3"/>
        <v>1714</v>
      </c>
      <c r="L38" s="21">
        <f t="shared" si="4"/>
        <v>285</v>
      </c>
      <c r="M38" s="11" t="s">
        <v>65</v>
      </c>
      <c r="O38" s="4"/>
      <c r="P38" s="2">
        <v>33</v>
      </c>
      <c r="Q38" s="2">
        <f t="shared" si="5"/>
        <v>12723.840000000002</v>
      </c>
      <c r="R38" s="21">
        <f t="shared" si="6"/>
        <v>12724</v>
      </c>
      <c r="S38" s="21">
        <f t="shared" si="7"/>
        <v>2120</v>
      </c>
      <c r="T38" s="11" t="s">
        <v>66</v>
      </c>
      <c r="V38" s="4"/>
      <c r="W38" s="2">
        <v>33</v>
      </c>
      <c r="X38" s="2">
        <f t="shared" si="8"/>
        <v>57600</v>
      </c>
      <c r="Y38" s="21">
        <f t="shared" si="9"/>
        <v>57600</v>
      </c>
      <c r="Z38" s="21">
        <f t="shared" si="10"/>
        <v>9600</v>
      </c>
      <c r="AA38" s="6" t="s">
        <v>22</v>
      </c>
    </row>
    <row r="39" spans="1:27" x14ac:dyDescent="0.3">
      <c r="A39" s="4"/>
      <c r="B39" s="2">
        <v>34</v>
      </c>
      <c r="C39" s="2">
        <f t="shared" si="0"/>
        <v>424.36000000000007</v>
      </c>
      <c r="D39" s="21">
        <f t="shared" si="1"/>
        <v>424</v>
      </c>
      <c r="E39" s="21">
        <f t="shared" si="11"/>
        <v>70</v>
      </c>
      <c r="F39" s="11" t="s">
        <v>64</v>
      </c>
      <c r="H39" s="4"/>
      <c r="I39" s="2">
        <v>34</v>
      </c>
      <c r="J39" s="2">
        <f t="shared" si="2"/>
        <v>1780.8400000000001</v>
      </c>
      <c r="K39" s="21">
        <f t="shared" si="3"/>
        <v>1781</v>
      </c>
      <c r="L39" s="21">
        <f t="shared" si="4"/>
        <v>296</v>
      </c>
      <c r="M39" s="11" t="s">
        <v>65</v>
      </c>
      <c r="O39" s="4"/>
      <c r="P39" s="2">
        <v>34</v>
      </c>
      <c r="Q39" s="2">
        <f t="shared" si="5"/>
        <v>13087.36</v>
      </c>
      <c r="R39" s="21">
        <f t="shared" si="6"/>
        <v>13087</v>
      </c>
      <c r="S39" s="21">
        <f t="shared" si="7"/>
        <v>2181</v>
      </c>
      <c r="T39" s="11" t="s">
        <v>66</v>
      </c>
      <c r="V39" s="4"/>
      <c r="W39" s="2">
        <v>34</v>
      </c>
      <c r="X39" s="2">
        <f t="shared" si="8"/>
        <v>57600</v>
      </c>
      <c r="Y39" s="21">
        <f t="shared" si="9"/>
        <v>57600</v>
      </c>
      <c r="Z39" s="21">
        <f t="shared" si="10"/>
        <v>9600</v>
      </c>
      <c r="AA39" s="6" t="s">
        <v>22</v>
      </c>
    </row>
    <row r="40" spans="1:27" x14ac:dyDescent="0.3">
      <c r="A40" s="4"/>
      <c r="B40" s="2">
        <v>35</v>
      </c>
      <c r="C40" s="2">
        <f t="shared" si="0"/>
        <v>441</v>
      </c>
      <c r="D40" s="21">
        <f t="shared" si="1"/>
        <v>441</v>
      </c>
      <c r="E40" s="21">
        <f t="shared" si="11"/>
        <v>73</v>
      </c>
      <c r="F40" s="11" t="s">
        <v>64</v>
      </c>
      <c r="H40" s="4"/>
      <c r="I40" s="2">
        <v>35</v>
      </c>
      <c r="J40" s="2">
        <f t="shared" si="2"/>
        <v>1849</v>
      </c>
      <c r="K40" s="21">
        <f t="shared" si="3"/>
        <v>1849</v>
      </c>
      <c r="L40" s="21">
        <f t="shared" si="4"/>
        <v>308</v>
      </c>
      <c r="M40" s="11" t="s">
        <v>65</v>
      </c>
      <c r="O40" s="4"/>
      <c r="P40" s="2">
        <v>35</v>
      </c>
      <c r="Q40" s="2">
        <f t="shared" si="5"/>
        <v>13456</v>
      </c>
      <c r="R40" s="21">
        <f t="shared" si="6"/>
        <v>13456</v>
      </c>
      <c r="S40" s="21">
        <f t="shared" si="7"/>
        <v>2242</v>
      </c>
      <c r="T40" s="11" t="s">
        <v>66</v>
      </c>
      <c r="V40" s="4"/>
      <c r="W40" s="2">
        <v>35</v>
      </c>
      <c r="X40" s="2">
        <f t="shared" si="8"/>
        <v>57600</v>
      </c>
      <c r="Y40" s="21">
        <f t="shared" si="9"/>
        <v>57600</v>
      </c>
      <c r="Z40" s="21">
        <f t="shared" si="10"/>
        <v>9600</v>
      </c>
      <c r="AA40" s="6" t="s">
        <v>22</v>
      </c>
    </row>
    <row r="41" spans="1:27" x14ac:dyDescent="0.3">
      <c r="A41" s="4"/>
      <c r="B41" s="2">
        <v>36</v>
      </c>
      <c r="C41" s="2">
        <f t="shared" si="0"/>
        <v>457.95999999999992</v>
      </c>
      <c r="D41" s="21">
        <f t="shared" si="1"/>
        <v>458</v>
      </c>
      <c r="E41" s="21">
        <f t="shared" si="11"/>
        <v>76</v>
      </c>
      <c r="F41" s="11" t="s">
        <v>64</v>
      </c>
      <c r="H41" s="4"/>
      <c r="I41" s="2">
        <v>36</v>
      </c>
      <c r="J41" s="2">
        <f t="shared" si="2"/>
        <v>1918.4399999999998</v>
      </c>
      <c r="K41" s="21">
        <f t="shared" si="3"/>
        <v>1918</v>
      </c>
      <c r="L41" s="21">
        <f t="shared" si="4"/>
        <v>319</v>
      </c>
      <c r="M41" s="11" t="s">
        <v>65</v>
      </c>
      <c r="O41" s="4"/>
      <c r="P41" s="2">
        <v>36</v>
      </c>
      <c r="Q41" s="2">
        <f t="shared" si="5"/>
        <v>13829.759999999998</v>
      </c>
      <c r="R41" s="21">
        <f t="shared" si="6"/>
        <v>13830</v>
      </c>
      <c r="S41" s="21">
        <f t="shared" si="7"/>
        <v>2305</v>
      </c>
      <c r="T41" s="11" t="s">
        <v>66</v>
      </c>
      <c r="V41" s="4"/>
      <c r="W41" s="2">
        <v>36</v>
      </c>
      <c r="X41" s="2">
        <f t="shared" si="8"/>
        <v>57600</v>
      </c>
      <c r="Y41" s="21">
        <f t="shared" si="9"/>
        <v>57600</v>
      </c>
      <c r="Z41" s="21">
        <f t="shared" si="10"/>
        <v>9600</v>
      </c>
      <c r="AA41" s="6" t="s">
        <v>22</v>
      </c>
    </row>
    <row r="42" spans="1:27" x14ac:dyDescent="0.3">
      <c r="A42" s="4"/>
      <c r="B42" s="2">
        <v>37</v>
      </c>
      <c r="C42" s="2">
        <f t="shared" si="0"/>
        <v>475.24</v>
      </c>
      <c r="D42" s="21">
        <f t="shared" si="1"/>
        <v>475</v>
      </c>
      <c r="E42" s="21">
        <f t="shared" si="11"/>
        <v>79</v>
      </c>
      <c r="F42" s="11" t="s">
        <v>64</v>
      </c>
      <c r="H42" s="4"/>
      <c r="I42" s="2">
        <v>37</v>
      </c>
      <c r="J42" s="2">
        <f t="shared" si="2"/>
        <v>1989.16</v>
      </c>
      <c r="K42" s="21">
        <f t="shared" si="3"/>
        <v>1989</v>
      </c>
      <c r="L42" s="21">
        <f t="shared" si="4"/>
        <v>331</v>
      </c>
      <c r="M42" s="11" t="s">
        <v>65</v>
      </c>
      <c r="O42" s="4"/>
      <c r="P42" s="2">
        <v>37</v>
      </c>
      <c r="Q42" s="2">
        <f t="shared" si="5"/>
        <v>14208.640000000001</v>
      </c>
      <c r="R42" s="21">
        <f t="shared" si="6"/>
        <v>14209</v>
      </c>
      <c r="S42" s="21">
        <f t="shared" si="7"/>
        <v>2368</v>
      </c>
      <c r="T42" s="11" t="s">
        <v>66</v>
      </c>
      <c r="V42" s="4"/>
      <c r="W42" s="2">
        <v>37</v>
      </c>
      <c r="X42" s="2">
        <f t="shared" si="8"/>
        <v>57600</v>
      </c>
      <c r="Y42" s="21">
        <f t="shared" si="9"/>
        <v>57600</v>
      </c>
      <c r="Z42" s="21">
        <f t="shared" si="10"/>
        <v>9600</v>
      </c>
      <c r="AA42" s="6" t="s">
        <v>22</v>
      </c>
    </row>
    <row r="43" spans="1:27" x14ac:dyDescent="0.3">
      <c r="A43" s="4"/>
      <c r="B43" s="2">
        <v>38</v>
      </c>
      <c r="C43" s="2">
        <f t="shared" si="0"/>
        <v>492.84000000000015</v>
      </c>
      <c r="D43" s="21">
        <f t="shared" si="1"/>
        <v>493</v>
      </c>
      <c r="E43" s="21">
        <f t="shared" si="11"/>
        <v>82</v>
      </c>
      <c r="F43" s="11" t="s">
        <v>64</v>
      </c>
      <c r="H43" s="4"/>
      <c r="I43" s="2">
        <v>38</v>
      </c>
      <c r="J43" s="2">
        <f t="shared" si="2"/>
        <v>2061.1600000000003</v>
      </c>
      <c r="K43" s="21">
        <f t="shared" si="3"/>
        <v>2061</v>
      </c>
      <c r="L43" s="21">
        <f t="shared" si="4"/>
        <v>343</v>
      </c>
      <c r="M43" s="11" t="s">
        <v>65</v>
      </c>
      <c r="O43" s="4"/>
      <c r="P43" s="2">
        <v>38</v>
      </c>
      <c r="Q43" s="2">
        <f t="shared" si="5"/>
        <v>14592.640000000003</v>
      </c>
      <c r="R43" s="21">
        <f t="shared" si="6"/>
        <v>14593</v>
      </c>
      <c r="S43" s="21">
        <f t="shared" si="7"/>
        <v>2432</v>
      </c>
      <c r="T43" s="11" t="s">
        <v>66</v>
      </c>
      <c r="V43" s="4"/>
      <c r="W43" s="2">
        <v>38</v>
      </c>
      <c r="X43" s="2">
        <f t="shared" si="8"/>
        <v>57600</v>
      </c>
      <c r="Y43" s="21">
        <f t="shared" si="9"/>
        <v>57600</v>
      </c>
      <c r="Z43" s="21">
        <f t="shared" si="10"/>
        <v>9600</v>
      </c>
      <c r="AA43" s="6" t="s">
        <v>22</v>
      </c>
    </row>
    <row r="44" spans="1:27" x14ac:dyDescent="0.3">
      <c r="A44" s="4"/>
      <c r="B44" s="2">
        <v>39</v>
      </c>
      <c r="C44" s="2">
        <f t="shared" si="0"/>
        <v>510.76000000000005</v>
      </c>
      <c r="D44" s="21">
        <f t="shared" si="1"/>
        <v>511</v>
      </c>
      <c r="E44" s="21">
        <f t="shared" si="11"/>
        <v>85</v>
      </c>
      <c r="F44" s="11" t="s">
        <v>64</v>
      </c>
      <c r="H44" s="4"/>
      <c r="I44" s="2">
        <v>39</v>
      </c>
      <c r="J44" s="2">
        <f t="shared" si="2"/>
        <v>2134.44</v>
      </c>
      <c r="K44" s="21">
        <f t="shared" si="3"/>
        <v>2134</v>
      </c>
      <c r="L44" s="21">
        <f t="shared" si="4"/>
        <v>355</v>
      </c>
      <c r="M44" s="11" t="s">
        <v>65</v>
      </c>
      <c r="O44" s="4"/>
      <c r="P44" s="2">
        <v>39</v>
      </c>
      <c r="Q44" s="2">
        <f t="shared" si="5"/>
        <v>14981.760000000002</v>
      </c>
      <c r="R44" s="21">
        <f t="shared" si="6"/>
        <v>14982</v>
      </c>
      <c r="S44" s="21">
        <f t="shared" si="7"/>
        <v>2497</v>
      </c>
      <c r="T44" s="11" t="s">
        <v>66</v>
      </c>
      <c r="V44" s="4"/>
      <c r="W44" s="2">
        <v>39</v>
      </c>
      <c r="X44" s="2">
        <f t="shared" si="8"/>
        <v>57600</v>
      </c>
      <c r="Y44" s="21">
        <f t="shared" si="9"/>
        <v>57600</v>
      </c>
      <c r="Z44" s="21">
        <f t="shared" si="10"/>
        <v>9600</v>
      </c>
      <c r="AA44" s="6" t="s">
        <v>22</v>
      </c>
    </row>
    <row r="45" spans="1:27" x14ac:dyDescent="0.3">
      <c r="A45" s="4"/>
      <c r="B45" s="2">
        <v>40</v>
      </c>
      <c r="C45" s="2">
        <f t="shared" si="0"/>
        <v>529</v>
      </c>
      <c r="D45" s="21">
        <f t="shared" si="1"/>
        <v>529</v>
      </c>
      <c r="E45" s="21">
        <f t="shared" si="11"/>
        <v>88</v>
      </c>
      <c r="F45" s="11" t="s">
        <v>64</v>
      </c>
      <c r="H45" s="4"/>
      <c r="I45" s="2">
        <v>40</v>
      </c>
      <c r="J45" s="2">
        <f t="shared" si="2"/>
        <v>2209</v>
      </c>
      <c r="K45" s="21">
        <f t="shared" si="3"/>
        <v>2209</v>
      </c>
      <c r="L45" s="21">
        <f t="shared" si="4"/>
        <v>368</v>
      </c>
      <c r="M45" s="11" t="s">
        <v>65</v>
      </c>
      <c r="O45" s="4"/>
      <c r="P45" s="2">
        <v>40</v>
      </c>
      <c r="Q45" s="2">
        <f t="shared" si="5"/>
        <v>15376</v>
      </c>
      <c r="R45" s="21">
        <f t="shared" si="6"/>
        <v>15376</v>
      </c>
      <c r="S45" s="21">
        <f t="shared" si="7"/>
        <v>2562</v>
      </c>
      <c r="T45" s="11" t="s">
        <v>66</v>
      </c>
      <c r="V45" s="4"/>
      <c r="W45" s="2">
        <v>40</v>
      </c>
      <c r="X45" s="2">
        <f t="shared" si="8"/>
        <v>57600</v>
      </c>
      <c r="Y45" s="21">
        <f t="shared" si="9"/>
        <v>57600</v>
      </c>
      <c r="Z45" s="21">
        <f t="shared" si="10"/>
        <v>9600</v>
      </c>
      <c r="AA45" s="6" t="s">
        <v>22</v>
      </c>
    </row>
    <row r="46" spans="1:27" x14ac:dyDescent="0.3">
      <c r="A46" s="4"/>
      <c r="B46" s="2">
        <v>41</v>
      </c>
      <c r="C46" s="2">
        <f t="shared" si="0"/>
        <v>547.56000000000006</v>
      </c>
      <c r="D46" s="21">
        <f t="shared" si="1"/>
        <v>548</v>
      </c>
      <c r="E46" s="21">
        <f t="shared" si="11"/>
        <v>91</v>
      </c>
      <c r="F46" s="11" t="s">
        <v>64</v>
      </c>
      <c r="H46" s="4"/>
      <c r="I46" s="2">
        <v>41</v>
      </c>
      <c r="J46" s="2">
        <f t="shared" si="2"/>
        <v>2284.8400000000006</v>
      </c>
      <c r="K46" s="21">
        <f t="shared" si="3"/>
        <v>2285</v>
      </c>
      <c r="L46" s="21">
        <f t="shared" si="4"/>
        <v>380</v>
      </c>
      <c r="M46" s="11" t="s">
        <v>65</v>
      </c>
      <c r="O46" s="4"/>
      <c r="P46" s="2">
        <v>41</v>
      </c>
      <c r="Q46" s="2">
        <f t="shared" si="5"/>
        <v>15775.360000000002</v>
      </c>
      <c r="R46" s="21">
        <f t="shared" si="6"/>
        <v>15775</v>
      </c>
      <c r="S46" s="21">
        <f t="shared" si="7"/>
        <v>2629</v>
      </c>
      <c r="T46" s="11" t="s">
        <v>66</v>
      </c>
      <c r="V46" s="4"/>
      <c r="W46" s="2">
        <v>41</v>
      </c>
      <c r="X46" s="2">
        <f t="shared" si="8"/>
        <v>57600</v>
      </c>
      <c r="Y46" s="21">
        <f t="shared" si="9"/>
        <v>57600</v>
      </c>
      <c r="Z46" s="21">
        <f t="shared" si="10"/>
        <v>9600</v>
      </c>
      <c r="AA46" s="6" t="s">
        <v>22</v>
      </c>
    </row>
    <row r="47" spans="1:27" x14ac:dyDescent="0.3">
      <c r="A47" s="4"/>
      <c r="B47" s="2">
        <v>42</v>
      </c>
      <c r="C47" s="2">
        <f t="shared" si="0"/>
        <v>566.44000000000005</v>
      </c>
      <c r="D47" s="21">
        <f t="shared" si="1"/>
        <v>566</v>
      </c>
      <c r="E47" s="21">
        <f t="shared" si="11"/>
        <v>94</v>
      </c>
      <c r="F47" s="11" t="s">
        <v>64</v>
      </c>
      <c r="H47" s="4"/>
      <c r="I47" s="2">
        <v>42</v>
      </c>
      <c r="J47" s="2">
        <f t="shared" si="2"/>
        <v>2361.96</v>
      </c>
      <c r="K47" s="21">
        <f t="shared" si="3"/>
        <v>2362</v>
      </c>
      <c r="L47" s="21">
        <f t="shared" si="4"/>
        <v>393</v>
      </c>
      <c r="M47" s="11" t="s">
        <v>65</v>
      </c>
      <c r="O47" s="4"/>
      <c r="P47" s="2">
        <v>42</v>
      </c>
      <c r="Q47" s="2">
        <f t="shared" si="5"/>
        <v>16179.84</v>
      </c>
      <c r="R47" s="21">
        <f t="shared" si="6"/>
        <v>16180</v>
      </c>
      <c r="S47" s="21">
        <f t="shared" si="7"/>
        <v>2696</v>
      </c>
      <c r="T47" s="11" t="s">
        <v>66</v>
      </c>
      <c r="V47" s="4"/>
      <c r="W47" s="2">
        <v>42</v>
      </c>
      <c r="X47" s="2">
        <f t="shared" si="8"/>
        <v>57600</v>
      </c>
      <c r="Y47" s="21">
        <f t="shared" si="9"/>
        <v>57600</v>
      </c>
      <c r="Z47" s="21">
        <f t="shared" si="10"/>
        <v>9600</v>
      </c>
      <c r="AA47" s="6" t="s">
        <v>22</v>
      </c>
    </row>
    <row r="48" spans="1:27" x14ac:dyDescent="0.3">
      <c r="A48" s="4"/>
      <c r="B48" s="2">
        <v>43</v>
      </c>
      <c r="C48" s="2">
        <f t="shared" si="0"/>
        <v>585.64</v>
      </c>
      <c r="D48" s="21">
        <f t="shared" si="1"/>
        <v>586</v>
      </c>
      <c r="E48" s="21">
        <f t="shared" si="11"/>
        <v>97</v>
      </c>
      <c r="F48" s="11" t="s">
        <v>64</v>
      </c>
      <c r="H48" s="4"/>
      <c r="I48" s="2">
        <v>43</v>
      </c>
      <c r="J48" s="2">
        <f t="shared" si="2"/>
        <v>2440.3599999999997</v>
      </c>
      <c r="K48" s="21">
        <f t="shared" si="3"/>
        <v>2440</v>
      </c>
      <c r="L48" s="21">
        <f t="shared" si="4"/>
        <v>406</v>
      </c>
      <c r="M48" s="11" t="s">
        <v>65</v>
      </c>
      <c r="O48" s="4"/>
      <c r="P48" s="2">
        <v>43</v>
      </c>
      <c r="Q48" s="2">
        <f t="shared" si="5"/>
        <v>16589.440000000002</v>
      </c>
      <c r="R48" s="21">
        <f t="shared" si="6"/>
        <v>16589</v>
      </c>
      <c r="S48" s="21">
        <f t="shared" si="7"/>
        <v>2764</v>
      </c>
      <c r="T48" s="11" t="s">
        <v>66</v>
      </c>
      <c r="V48" s="4"/>
      <c r="W48" s="2">
        <v>43</v>
      </c>
      <c r="X48" s="2">
        <f t="shared" si="8"/>
        <v>57600</v>
      </c>
      <c r="Y48" s="21">
        <f t="shared" si="9"/>
        <v>57600</v>
      </c>
      <c r="Z48" s="21">
        <f t="shared" si="10"/>
        <v>9600</v>
      </c>
      <c r="AA48" s="6" t="s">
        <v>22</v>
      </c>
    </row>
    <row r="49" spans="1:27" x14ac:dyDescent="0.3">
      <c r="A49" s="4"/>
      <c r="B49" s="2">
        <v>44</v>
      </c>
      <c r="C49" s="2">
        <f t="shared" si="0"/>
        <v>605.16000000000008</v>
      </c>
      <c r="D49" s="21">
        <f t="shared" si="1"/>
        <v>605</v>
      </c>
      <c r="E49" s="21">
        <f t="shared" si="11"/>
        <v>100</v>
      </c>
      <c r="F49" s="11" t="s">
        <v>64</v>
      </c>
      <c r="H49" s="4"/>
      <c r="I49" s="2">
        <v>44</v>
      </c>
      <c r="J49" s="2">
        <f t="shared" si="2"/>
        <v>2520.0400000000004</v>
      </c>
      <c r="K49" s="21">
        <f t="shared" si="3"/>
        <v>2520</v>
      </c>
      <c r="L49" s="21">
        <f t="shared" si="4"/>
        <v>420</v>
      </c>
      <c r="M49" s="11" t="s">
        <v>65</v>
      </c>
      <c r="O49" s="4"/>
      <c r="P49" s="2">
        <v>44</v>
      </c>
      <c r="Q49" s="2">
        <f t="shared" si="5"/>
        <v>17004.16</v>
      </c>
      <c r="R49" s="21">
        <f t="shared" si="6"/>
        <v>17004</v>
      </c>
      <c r="S49" s="21">
        <f t="shared" si="7"/>
        <v>2834</v>
      </c>
      <c r="T49" s="11" t="s">
        <v>66</v>
      </c>
      <c r="V49" s="4"/>
      <c r="W49" s="2">
        <v>44</v>
      </c>
      <c r="X49" s="2">
        <f t="shared" si="8"/>
        <v>57600</v>
      </c>
      <c r="Y49" s="21">
        <f t="shared" si="9"/>
        <v>57600</v>
      </c>
      <c r="Z49" s="21">
        <f t="shared" si="10"/>
        <v>9600</v>
      </c>
      <c r="AA49" s="6" t="s">
        <v>22</v>
      </c>
    </row>
    <row r="50" spans="1:27" x14ac:dyDescent="0.3">
      <c r="A50" s="4"/>
      <c r="B50" s="2">
        <v>45</v>
      </c>
      <c r="C50" s="2">
        <f t="shared" si="0"/>
        <v>625</v>
      </c>
      <c r="D50" s="21">
        <f t="shared" si="1"/>
        <v>625</v>
      </c>
      <c r="E50" s="21">
        <f t="shared" si="11"/>
        <v>104</v>
      </c>
      <c r="F50" s="11" t="s">
        <v>64</v>
      </c>
      <c r="H50" s="4"/>
      <c r="I50" s="2">
        <v>45</v>
      </c>
      <c r="J50" s="2">
        <f t="shared" si="2"/>
        <v>2601</v>
      </c>
      <c r="K50" s="21">
        <f t="shared" si="3"/>
        <v>2601</v>
      </c>
      <c r="L50" s="21">
        <f t="shared" si="4"/>
        <v>433</v>
      </c>
      <c r="M50" s="11" t="s">
        <v>65</v>
      </c>
      <c r="O50" s="4"/>
      <c r="P50" s="2">
        <v>45</v>
      </c>
      <c r="Q50" s="2">
        <f t="shared" si="5"/>
        <v>17424</v>
      </c>
      <c r="R50" s="21">
        <f t="shared" si="6"/>
        <v>17424</v>
      </c>
      <c r="S50" s="21">
        <f t="shared" si="7"/>
        <v>2904</v>
      </c>
      <c r="T50" s="11" t="s">
        <v>66</v>
      </c>
      <c r="V50" s="4"/>
      <c r="W50" s="2">
        <v>45</v>
      </c>
      <c r="X50" s="2">
        <f t="shared" si="8"/>
        <v>57600</v>
      </c>
      <c r="Y50" s="21">
        <f t="shared" si="9"/>
        <v>57600</v>
      </c>
      <c r="Z50" s="21">
        <f t="shared" si="10"/>
        <v>9600</v>
      </c>
      <c r="AA50" s="6" t="s">
        <v>22</v>
      </c>
    </row>
    <row r="51" spans="1:27" x14ac:dyDescent="0.3">
      <c r="A51" s="4"/>
      <c r="B51" s="2">
        <v>46</v>
      </c>
      <c r="C51" s="2">
        <f t="shared" si="0"/>
        <v>645.16000000000008</v>
      </c>
      <c r="D51" s="21">
        <f t="shared" si="1"/>
        <v>645</v>
      </c>
      <c r="E51" s="21">
        <f t="shared" si="11"/>
        <v>107</v>
      </c>
      <c r="F51" s="11" t="s">
        <v>64</v>
      </c>
      <c r="H51" s="4"/>
      <c r="I51" s="2">
        <v>46</v>
      </c>
      <c r="J51" s="2">
        <f t="shared" si="2"/>
        <v>2683.2400000000002</v>
      </c>
      <c r="K51" s="21">
        <f t="shared" si="3"/>
        <v>2683</v>
      </c>
      <c r="L51" s="21">
        <f t="shared" si="4"/>
        <v>447</v>
      </c>
      <c r="M51" s="11" t="s">
        <v>65</v>
      </c>
      <c r="O51" s="4"/>
      <c r="P51" s="2">
        <v>46</v>
      </c>
      <c r="Q51" s="2">
        <f t="shared" si="5"/>
        <v>17848.960000000006</v>
      </c>
      <c r="R51" s="21">
        <f t="shared" si="6"/>
        <v>17849</v>
      </c>
      <c r="S51" s="21">
        <f t="shared" si="7"/>
        <v>2974</v>
      </c>
      <c r="T51" s="11" t="s">
        <v>66</v>
      </c>
      <c r="V51" s="4"/>
      <c r="W51" s="2">
        <v>46</v>
      </c>
      <c r="X51" s="2">
        <f t="shared" si="8"/>
        <v>57600</v>
      </c>
      <c r="Y51" s="21">
        <f t="shared" si="9"/>
        <v>57600</v>
      </c>
      <c r="Z51" s="21">
        <f t="shared" si="10"/>
        <v>9600</v>
      </c>
      <c r="AA51" s="6" t="s">
        <v>22</v>
      </c>
    </row>
    <row r="52" spans="1:27" x14ac:dyDescent="0.3">
      <c r="A52" s="4"/>
      <c r="B52" s="2">
        <v>47</v>
      </c>
      <c r="C52" s="2">
        <f t="shared" si="0"/>
        <v>665.64</v>
      </c>
      <c r="D52" s="21">
        <f t="shared" si="1"/>
        <v>666</v>
      </c>
      <c r="E52" s="21">
        <f t="shared" si="11"/>
        <v>110</v>
      </c>
      <c r="F52" s="11" t="s">
        <v>64</v>
      </c>
      <c r="H52" s="4"/>
      <c r="I52" s="2">
        <v>47</v>
      </c>
      <c r="J52" s="2">
        <f t="shared" si="2"/>
        <v>2766.76</v>
      </c>
      <c r="K52" s="21">
        <f t="shared" si="3"/>
        <v>2767</v>
      </c>
      <c r="L52" s="21">
        <f t="shared" si="4"/>
        <v>461</v>
      </c>
      <c r="M52" s="11" t="s">
        <v>65</v>
      </c>
      <c r="O52" s="4"/>
      <c r="P52" s="2">
        <v>47</v>
      </c>
      <c r="Q52" s="2">
        <f t="shared" si="5"/>
        <v>18279.039999999997</v>
      </c>
      <c r="R52" s="21">
        <f t="shared" si="6"/>
        <v>18279</v>
      </c>
      <c r="S52" s="21">
        <f t="shared" si="7"/>
        <v>3046</v>
      </c>
      <c r="T52" s="11" t="s">
        <v>66</v>
      </c>
      <c r="V52" s="4"/>
      <c r="W52" s="2">
        <v>47</v>
      </c>
      <c r="X52" s="2">
        <f t="shared" si="8"/>
        <v>57600</v>
      </c>
      <c r="Y52" s="21">
        <f t="shared" si="9"/>
        <v>57600</v>
      </c>
      <c r="Z52" s="21">
        <f t="shared" si="10"/>
        <v>9600</v>
      </c>
      <c r="AA52" s="6" t="s">
        <v>22</v>
      </c>
    </row>
    <row r="53" spans="1:27" x14ac:dyDescent="0.3">
      <c r="A53" s="4"/>
      <c r="B53" s="2">
        <v>48</v>
      </c>
      <c r="C53" s="2">
        <f t="shared" si="0"/>
        <v>686.44000000000017</v>
      </c>
      <c r="D53" s="21">
        <f t="shared" si="1"/>
        <v>686</v>
      </c>
      <c r="E53" s="21">
        <f t="shared" si="11"/>
        <v>114</v>
      </c>
      <c r="F53" s="11" t="s">
        <v>64</v>
      </c>
      <c r="H53" s="4"/>
      <c r="I53" s="2">
        <v>48</v>
      </c>
      <c r="J53" s="2">
        <f t="shared" si="2"/>
        <v>2851.5600000000004</v>
      </c>
      <c r="K53" s="21">
        <f t="shared" si="3"/>
        <v>2852</v>
      </c>
      <c r="L53" s="21">
        <f t="shared" si="4"/>
        <v>475</v>
      </c>
      <c r="M53" s="11" t="s">
        <v>65</v>
      </c>
      <c r="O53" s="4"/>
      <c r="P53" s="2">
        <v>48</v>
      </c>
      <c r="Q53" s="2">
        <f t="shared" si="5"/>
        <v>18714.240000000002</v>
      </c>
      <c r="R53" s="21">
        <f t="shared" si="6"/>
        <v>18714</v>
      </c>
      <c r="S53" s="21">
        <f t="shared" si="7"/>
        <v>3119</v>
      </c>
      <c r="T53" s="11" t="s">
        <v>66</v>
      </c>
      <c r="V53" s="4"/>
      <c r="W53" s="2">
        <v>48</v>
      </c>
      <c r="X53" s="2">
        <f t="shared" si="8"/>
        <v>57600</v>
      </c>
      <c r="Y53" s="21">
        <f t="shared" si="9"/>
        <v>57600</v>
      </c>
      <c r="Z53" s="21">
        <f t="shared" si="10"/>
        <v>9600</v>
      </c>
      <c r="AA53" s="6" t="s">
        <v>22</v>
      </c>
    </row>
    <row r="54" spans="1:27" x14ac:dyDescent="0.3">
      <c r="A54" s="4"/>
      <c r="B54" s="2">
        <v>49</v>
      </c>
      <c r="C54" s="2">
        <f t="shared" si="0"/>
        <v>707.56000000000006</v>
      </c>
      <c r="D54" s="21">
        <f t="shared" si="1"/>
        <v>708</v>
      </c>
      <c r="E54" s="21">
        <f t="shared" si="11"/>
        <v>117</v>
      </c>
      <c r="F54" s="11" t="s">
        <v>64</v>
      </c>
      <c r="H54" s="4"/>
      <c r="I54" s="2">
        <v>49</v>
      </c>
      <c r="J54" s="2">
        <f t="shared" si="2"/>
        <v>2937.6400000000003</v>
      </c>
      <c r="K54" s="21">
        <f t="shared" si="3"/>
        <v>2938</v>
      </c>
      <c r="L54" s="21">
        <f t="shared" si="4"/>
        <v>489</v>
      </c>
      <c r="M54" s="11" t="s">
        <v>65</v>
      </c>
      <c r="O54" s="4"/>
      <c r="P54" s="2">
        <v>49</v>
      </c>
      <c r="Q54" s="2">
        <f t="shared" si="5"/>
        <v>19154.560000000001</v>
      </c>
      <c r="R54" s="21">
        <f t="shared" si="6"/>
        <v>19155</v>
      </c>
      <c r="S54" s="21">
        <f t="shared" si="7"/>
        <v>3192</v>
      </c>
      <c r="T54" s="11" t="s">
        <v>66</v>
      </c>
      <c r="V54" s="4"/>
      <c r="W54" s="2">
        <v>49</v>
      </c>
      <c r="X54" s="2">
        <f t="shared" si="8"/>
        <v>57600</v>
      </c>
      <c r="Y54" s="21">
        <f t="shared" si="9"/>
        <v>57600</v>
      </c>
      <c r="Z54" s="21">
        <f t="shared" si="10"/>
        <v>9600</v>
      </c>
      <c r="AA54" s="6" t="s">
        <v>22</v>
      </c>
    </row>
    <row r="55" spans="1:27" x14ac:dyDescent="0.3">
      <c r="A55" s="4"/>
      <c r="B55" s="2">
        <v>50</v>
      </c>
      <c r="C55" s="2">
        <f t="shared" si="0"/>
        <v>729</v>
      </c>
      <c r="D55" s="21">
        <f t="shared" si="1"/>
        <v>729</v>
      </c>
      <c r="E55" s="21">
        <f t="shared" si="11"/>
        <v>121</v>
      </c>
      <c r="F55" s="11" t="s">
        <v>64</v>
      </c>
      <c r="H55" s="4"/>
      <c r="I55" s="2">
        <v>50</v>
      </c>
      <c r="J55" s="2">
        <f t="shared" si="2"/>
        <v>3025</v>
      </c>
      <c r="K55" s="21">
        <f t="shared" si="3"/>
        <v>3025</v>
      </c>
      <c r="L55" s="21">
        <f t="shared" si="4"/>
        <v>504</v>
      </c>
      <c r="M55" s="11" t="s">
        <v>65</v>
      </c>
      <c r="O55" s="4"/>
      <c r="P55" s="2">
        <v>50</v>
      </c>
      <c r="Q55" s="2">
        <f t="shared" si="5"/>
        <v>19600</v>
      </c>
      <c r="R55" s="21">
        <f t="shared" si="6"/>
        <v>19600</v>
      </c>
      <c r="S55" s="21">
        <f t="shared" si="7"/>
        <v>3266</v>
      </c>
      <c r="T55" s="11" t="s">
        <v>66</v>
      </c>
      <c r="V55" s="4"/>
      <c r="W55" s="2">
        <v>50</v>
      </c>
      <c r="X55" s="2">
        <f t="shared" si="8"/>
        <v>57600</v>
      </c>
      <c r="Y55" s="21">
        <f t="shared" si="9"/>
        <v>57600</v>
      </c>
      <c r="Z55" s="21">
        <f t="shared" si="10"/>
        <v>9600</v>
      </c>
      <c r="AA55" s="6" t="s">
        <v>22</v>
      </c>
    </row>
    <row r="56" spans="1:27" x14ac:dyDescent="0.3">
      <c r="A56" s="4"/>
      <c r="B56" s="2">
        <v>51</v>
      </c>
      <c r="C56" s="2">
        <f t="shared" si="0"/>
        <v>750.7600000000001</v>
      </c>
      <c r="D56" s="21">
        <f t="shared" si="1"/>
        <v>751</v>
      </c>
      <c r="E56" s="21">
        <f t="shared" si="11"/>
        <v>125</v>
      </c>
      <c r="F56" s="11" t="s">
        <v>64</v>
      </c>
      <c r="H56" s="4"/>
      <c r="I56" s="2">
        <v>51</v>
      </c>
      <c r="J56" s="2">
        <f t="shared" si="2"/>
        <v>3113.6400000000003</v>
      </c>
      <c r="K56" s="21">
        <f t="shared" si="3"/>
        <v>3114</v>
      </c>
      <c r="L56" s="21">
        <f t="shared" si="4"/>
        <v>519</v>
      </c>
      <c r="M56" s="11" t="s">
        <v>65</v>
      </c>
      <c r="O56" s="4"/>
      <c r="P56" s="2">
        <v>51</v>
      </c>
      <c r="Q56" s="2">
        <f t="shared" si="5"/>
        <v>20050.560000000005</v>
      </c>
      <c r="R56" s="21">
        <f t="shared" si="6"/>
        <v>20051</v>
      </c>
      <c r="S56" s="21">
        <f t="shared" si="7"/>
        <v>3341</v>
      </c>
      <c r="T56" s="11" t="s">
        <v>66</v>
      </c>
      <c r="V56" s="4"/>
      <c r="W56" s="2">
        <v>51</v>
      </c>
      <c r="X56" s="2">
        <f t="shared" si="8"/>
        <v>57600</v>
      </c>
      <c r="Y56" s="21">
        <f t="shared" si="9"/>
        <v>57600</v>
      </c>
      <c r="Z56" s="21">
        <f t="shared" si="10"/>
        <v>9600</v>
      </c>
      <c r="AA56" s="6" t="s">
        <v>22</v>
      </c>
    </row>
    <row r="57" spans="1:27" x14ac:dyDescent="0.3">
      <c r="A57" s="4"/>
      <c r="B57" s="2">
        <v>52</v>
      </c>
      <c r="C57" s="2">
        <f t="shared" si="0"/>
        <v>772.84</v>
      </c>
      <c r="D57" s="21">
        <f t="shared" si="1"/>
        <v>773</v>
      </c>
      <c r="E57" s="21">
        <f t="shared" si="11"/>
        <v>128</v>
      </c>
      <c r="F57" s="11" t="s">
        <v>64</v>
      </c>
      <c r="H57" s="4"/>
      <c r="I57" s="2">
        <v>52</v>
      </c>
      <c r="J57" s="2">
        <f t="shared" si="2"/>
        <v>3203.56</v>
      </c>
      <c r="K57" s="21">
        <f t="shared" si="3"/>
        <v>3204</v>
      </c>
      <c r="L57" s="21">
        <f t="shared" si="4"/>
        <v>534</v>
      </c>
      <c r="M57" s="11" t="s">
        <v>65</v>
      </c>
      <c r="O57" s="4"/>
      <c r="P57" s="2">
        <v>52</v>
      </c>
      <c r="Q57" s="2">
        <f t="shared" si="5"/>
        <v>20506.239999999998</v>
      </c>
      <c r="R57" s="21">
        <f t="shared" si="6"/>
        <v>20506</v>
      </c>
      <c r="S57" s="21">
        <f t="shared" si="7"/>
        <v>3417</v>
      </c>
      <c r="T57" s="11" t="s">
        <v>66</v>
      </c>
      <c r="V57" s="4"/>
      <c r="W57" s="2">
        <v>52</v>
      </c>
      <c r="X57" s="2">
        <f t="shared" si="8"/>
        <v>57600</v>
      </c>
      <c r="Y57" s="21">
        <f t="shared" si="9"/>
        <v>57600</v>
      </c>
      <c r="Z57" s="21">
        <f t="shared" si="10"/>
        <v>9600</v>
      </c>
      <c r="AA57" s="6" t="s">
        <v>22</v>
      </c>
    </row>
    <row r="58" spans="1:27" x14ac:dyDescent="0.3">
      <c r="A58" s="4"/>
      <c r="B58" s="2">
        <v>53</v>
      </c>
      <c r="C58" s="2">
        <f t="shared" si="0"/>
        <v>795.24000000000012</v>
      </c>
      <c r="D58" s="21">
        <f t="shared" si="1"/>
        <v>795</v>
      </c>
      <c r="E58" s="21">
        <f t="shared" si="11"/>
        <v>132</v>
      </c>
      <c r="F58" s="11" t="s">
        <v>64</v>
      </c>
      <c r="H58" s="4"/>
      <c r="I58" s="2">
        <v>53</v>
      </c>
      <c r="J58" s="2">
        <f t="shared" si="2"/>
        <v>3294.7600000000007</v>
      </c>
      <c r="K58" s="21">
        <f t="shared" si="3"/>
        <v>3295</v>
      </c>
      <c r="L58" s="21">
        <f t="shared" si="4"/>
        <v>549</v>
      </c>
      <c r="M58" s="11" t="s">
        <v>65</v>
      </c>
      <c r="O58" s="4"/>
      <c r="P58" s="2">
        <v>53</v>
      </c>
      <c r="Q58" s="2">
        <f t="shared" si="5"/>
        <v>20967.040000000005</v>
      </c>
      <c r="R58" s="21">
        <f t="shared" si="6"/>
        <v>20967</v>
      </c>
      <c r="S58" s="21">
        <f t="shared" si="7"/>
        <v>3494</v>
      </c>
      <c r="T58" s="11" t="s">
        <v>66</v>
      </c>
      <c r="V58" s="4"/>
      <c r="W58" s="2">
        <v>53</v>
      </c>
      <c r="X58" s="2">
        <f t="shared" si="8"/>
        <v>57600</v>
      </c>
      <c r="Y58" s="21">
        <f t="shared" si="9"/>
        <v>57600</v>
      </c>
      <c r="Z58" s="21">
        <f t="shared" si="10"/>
        <v>9600</v>
      </c>
      <c r="AA58" s="6" t="s">
        <v>22</v>
      </c>
    </row>
    <row r="59" spans="1:27" x14ac:dyDescent="0.3">
      <c r="A59" s="4"/>
      <c r="B59" s="2">
        <v>54</v>
      </c>
      <c r="C59" s="2">
        <f t="shared" si="0"/>
        <v>817.96</v>
      </c>
      <c r="D59" s="21">
        <f t="shared" si="1"/>
        <v>818</v>
      </c>
      <c r="E59" s="21">
        <f t="shared" si="11"/>
        <v>136</v>
      </c>
      <c r="F59" s="11" t="s">
        <v>64</v>
      </c>
      <c r="H59" s="4"/>
      <c r="I59" s="2">
        <v>54</v>
      </c>
      <c r="J59" s="2">
        <f t="shared" si="2"/>
        <v>3387.2400000000002</v>
      </c>
      <c r="K59" s="21">
        <f t="shared" si="3"/>
        <v>3387</v>
      </c>
      <c r="L59" s="21">
        <f t="shared" si="4"/>
        <v>564</v>
      </c>
      <c r="M59" s="11" t="s">
        <v>65</v>
      </c>
      <c r="O59" s="4"/>
      <c r="P59" s="2">
        <v>54</v>
      </c>
      <c r="Q59" s="2">
        <f t="shared" si="5"/>
        <v>21432.960000000003</v>
      </c>
      <c r="R59" s="21">
        <f t="shared" si="6"/>
        <v>21433</v>
      </c>
      <c r="S59" s="21">
        <f t="shared" si="7"/>
        <v>3572</v>
      </c>
      <c r="T59" s="11" t="s">
        <v>66</v>
      </c>
      <c r="V59" s="4"/>
      <c r="W59" s="2">
        <v>54</v>
      </c>
      <c r="X59" s="2">
        <f t="shared" si="8"/>
        <v>57600</v>
      </c>
      <c r="Y59" s="21">
        <f t="shared" si="9"/>
        <v>57600</v>
      </c>
      <c r="Z59" s="21">
        <f t="shared" si="10"/>
        <v>9600</v>
      </c>
      <c r="AA59" s="6" t="s">
        <v>22</v>
      </c>
    </row>
    <row r="60" spans="1:27" x14ac:dyDescent="0.3">
      <c r="A60" s="4"/>
      <c r="B60" s="2">
        <v>55</v>
      </c>
      <c r="C60" s="2">
        <f t="shared" si="0"/>
        <v>841</v>
      </c>
      <c r="D60" s="21">
        <f t="shared" si="1"/>
        <v>841</v>
      </c>
      <c r="E60" s="21">
        <f t="shared" si="11"/>
        <v>140</v>
      </c>
      <c r="F60" s="11" t="s">
        <v>64</v>
      </c>
      <c r="H60" s="4"/>
      <c r="I60" s="2">
        <v>55</v>
      </c>
      <c r="J60" s="2">
        <f t="shared" si="2"/>
        <v>3481</v>
      </c>
      <c r="K60" s="21">
        <f t="shared" si="3"/>
        <v>3481</v>
      </c>
      <c r="L60" s="21">
        <f t="shared" si="4"/>
        <v>580</v>
      </c>
      <c r="M60" s="11" t="s">
        <v>65</v>
      </c>
      <c r="O60" s="4"/>
      <c r="P60" s="2">
        <v>55</v>
      </c>
      <c r="Q60" s="2">
        <f t="shared" si="5"/>
        <v>21904</v>
      </c>
      <c r="R60" s="21">
        <f t="shared" si="6"/>
        <v>21904</v>
      </c>
      <c r="S60" s="21">
        <f t="shared" si="7"/>
        <v>3650</v>
      </c>
      <c r="T60" s="11" t="s">
        <v>66</v>
      </c>
      <c r="V60" s="4"/>
      <c r="W60" s="2">
        <v>55</v>
      </c>
      <c r="X60" s="2">
        <f t="shared" si="8"/>
        <v>57600</v>
      </c>
      <c r="Y60" s="21">
        <f t="shared" si="9"/>
        <v>57600</v>
      </c>
      <c r="Z60" s="21">
        <f t="shared" si="10"/>
        <v>9600</v>
      </c>
      <c r="AA60" s="6" t="s">
        <v>22</v>
      </c>
    </row>
    <row r="61" spans="1:27" x14ac:dyDescent="0.3">
      <c r="A61" s="4"/>
      <c r="B61" s="2">
        <v>56</v>
      </c>
      <c r="C61" s="2">
        <f t="shared" si="0"/>
        <v>864.36000000000013</v>
      </c>
      <c r="D61" s="21">
        <f t="shared" si="1"/>
        <v>864</v>
      </c>
      <c r="E61" s="21">
        <f t="shared" si="11"/>
        <v>144</v>
      </c>
      <c r="F61" s="11" t="s">
        <v>64</v>
      </c>
      <c r="H61" s="4"/>
      <c r="I61" s="2">
        <v>56</v>
      </c>
      <c r="J61" s="2">
        <f t="shared" si="2"/>
        <v>3576.0400000000004</v>
      </c>
      <c r="K61" s="21">
        <f t="shared" si="3"/>
        <v>3576</v>
      </c>
      <c r="L61" s="21">
        <f t="shared" si="4"/>
        <v>596</v>
      </c>
      <c r="M61" s="11" t="s">
        <v>65</v>
      </c>
      <c r="O61" s="4"/>
      <c r="P61" s="2">
        <v>56</v>
      </c>
      <c r="Q61" s="2">
        <f t="shared" si="5"/>
        <v>22380.160000000007</v>
      </c>
      <c r="R61" s="21">
        <f t="shared" si="6"/>
        <v>22380</v>
      </c>
      <c r="S61" s="21">
        <f t="shared" si="7"/>
        <v>3730</v>
      </c>
      <c r="T61" s="11" t="s">
        <v>66</v>
      </c>
      <c r="V61" s="4"/>
      <c r="W61" s="2">
        <v>56</v>
      </c>
      <c r="X61" s="2">
        <f t="shared" si="8"/>
        <v>57600</v>
      </c>
      <c r="Y61" s="21">
        <f t="shared" si="9"/>
        <v>57600</v>
      </c>
      <c r="Z61" s="21">
        <f t="shared" si="10"/>
        <v>9600</v>
      </c>
      <c r="AA61" s="6" t="s">
        <v>22</v>
      </c>
    </row>
    <row r="62" spans="1:27" x14ac:dyDescent="0.3">
      <c r="A62" s="4"/>
      <c r="B62" s="2">
        <v>57</v>
      </c>
      <c r="C62" s="2">
        <f t="shared" si="0"/>
        <v>888.04000000000008</v>
      </c>
      <c r="D62" s="21">
        <f t="shared" si="1"/>
        <v>888</v>
      </c>
      <c r="E62" s="21">
        <f t="shared" si="11"/>
        <v>148</v>
      </c>
      <c r="F62" s="11" t="s">
        <v>64</v>
      </c>
      <c r="H62" s="4"/>
      <c r="I62" s="2">
        <v>57</v>
      </c>
      <c r="J62" s="2">
        <f t="shared" si="2"/>
        <v>3672.36</v>
      </c>
      <c r="K62" s="21">
        <f t="shared" si="3"/>
        <v>3672</v>
      </c>
      <c r="L62" s="21">
        <f t="shared" si="4"/>
        <v>612</v>
      </c>
      <c r="M62" s="11" t="s">
        <v>65</v>
      </c>
      <c r="O62" s="4"/>
      <c r="P62" s="2">
        <v>57</v>
      </c>
      <c r="Q62" s="2">
        <f t="shared" si="5"/>
        <v>22861.439999999995</v>
      </c>
      <c r="R62" s="21">
        <f t="shared" si="6"/>
        <v>22861</v>
      </c>
      <c r="S62" s="21">
        <f t="shared" si="7"/>
        <v>3810</v>
      </c>
      <c r="T62" s="11" t="s">
        <v>66</v>
      </c>
      <c r="V62" s="4"/>
      <c r="W62" s="2">
        <v>57</v>
      </c>
      <c r="X62" s="2">
        <f t="shared" si="8"/>
        <v>57600</v>
      </c>
      <c r="Y62" s="21">
        <f t="shared" si="9"/>
        <v>57600</v>
      </c>
      <c r="Z62" s="21">
        <f t="shared" si="10"/>
        <v>9600</v>
      </c>
      <c r="AA62" s="6" t="s">
        <v>22</v>
      </c>
    </row>
    <row r="63" spans="1:27" x14ac:dyDescent="0.3">
      <c r="A63" s="4"/>
      <c r="B63" s="2">
        <v>58</v>
      </c>
      <c r="C63" s="2">
        <f t="shared" si="0"/>
        <v>912.04000000000019</v>
      </c>
      <c r="D63" s="21">
        <f t="shared" si="1"/>
        <v>912</v>
      </c>
      <c r="E63" s="21">
        <f t="shared" si="11"/>
        <v>152</v>
      </c>
      <c r="F63" s="11" t="s">
        <v>64</v>
      </c>
      <c r="H63" s="4"/>
      <c r="I63" s="2">
        <v>58</v>
      </c>
      <c r="J63" s="2">
        <f t="shared" si="2"/>
        <v>3769.9600000000005</v>
      </c>
      <c r="K63" s="21">
        <f t="shared" si="3"/>
        <v>3770</v>
      </c>
      <c r="L63" s="21">
        <f t="shared" si="4"/>
        <v>628</v>
      </c>
      <c r="M63" s="11" t="s">
        <v>65</v>
      </c>
      <c r="O63" s="4"/>
      <c r="P63" s="2">
        <v>58</v>
      </c>
      <c r="Q63" s="2">
        <f t="shared" si="5"/>
        <v>23347.840000000004</v>
      </c>
      <c r="R63" s="21">
        <f t="shared" si="6"/>
        <v>23348</v>
      </c>
      <c r="S63" s="21">
        <f t="shared" si="7"/>
        <v>3891</v>
      </c>
      <c r="T63" s="11" t="s">
        <v>66</v>
      </c>
      <c r="V63" s="4"/>
      <c r="W63" s="2">
        <v>58</v>
      </c>
      <c r="X63" s="2">
        <f t="shared" si="8"/>
        <v>57600</v>
      </c>
      <c r="Y63" s="21">
        <f t="shared" si="9"/>
        <v>57600</v>
      </c>
      <c r="Z63" s="21">
        <f t="shared" si="10"/>
        <v>9600</v>
      </c>
      <c r="AA63" s="6" t="s">
        <v>22</v>
      </c>
    </row>
    <row r="64" spans="1:27" x14ac:dyDescent="0.3">
      <c r="A64" s="4"/>
      <c r="B64" s="2">
        <v>59</v>
      </c>
      <c r="C64" s="2">
        <f t="shared" si="0"/>
        <v>936.36000000000013</v>
      </c>
      <c r="D64" s="21">
        <f t="shared" si="1"/>
        <v>936</v>
      </c>
      <c r="E64" s="21">
        <f t="shared" si="11"/>
        <v>156</v>
      </c>
      <c r="F64" s="11" t="s">
        <v>64</v>
      </c>
      <c r="H64" s="4"/>
      <c r="I64" s="2">
        <v>59</v>
      </c>
      <c r="J64" s="2">
        <f t="shared" si="2"/>
        <v>3868.84</v>
      </c>
      <c r="K64" s="21">
        <f t="shared" si="3"/>
        <v>3869</v>
      </c>
      <c r="L64" s="21">
        <f t="shared" si="4"/>
        <v>644</v>
      </c>
      <c r="M64" s="11" t="s">
        <v>65</v>
      </c>
      <c r="O64" s="4"/>
      <c r="P64" s="2">
        <v>59</v>
      </c>
      <c r="Q64" s="2">
        <f t="shared" si="5"/>
        <v>23839.360000000001</v>
      </c>
      <c r="R64" s="21">
        <f t="shared" si="6"/>
        <v>23839</v>
      </c>
      <c r="S64" s="21">
        <f t="shared" si="7"/>
        <v>3973</v>
      </c>
      <c r="T64" s="11" t="s">
        <v>66</v>
      </c>
      <c r="V64" s="4"/>
      <c r="W64" s="2">
        <v>59</v>
      </c>
      <c r="X64" s="2">
        <f t="shared" si="8"/>
        <v>57600</v>
      </c>
      <c r="Y64" s="21">
        <f t="shared" si="9"/>
        <v>57600</v>
      </c>
      <c r="Z64" s="21">
        <f t="shared" si="10"/>
        <v>9600</v>
      </c>
      <c r="AA64" s="6" t="s">
        <v>22</v>
      </c>
    </row>
    <row r="65" spans="1:27" x14ac:dyDescent="0.3">
      <c r="A65" s="4"/>
      <c r="B65" s="2">
        <v>60</v>
      </c>
      <c r="C65" s="2">
        <f t="shared" si="0"/>
        <v>961</v>
      </c>
      <c r="D65" s="21">
        <f t="shared" si="1"/>
        <v>961</v>
      </c>
      <c r="E65" s="21">
        <f t="shared" si="11"/>
        <v>160</v>
      </c>
      <c r="F65" s="11" t="s">
        <v>64</v>
      </c>
      <c r="H65" s="4"/>
      <c r="I65" s="2">
        <v>60</v>
      </c>
      <c r="J65" s="2">
        <f t="shared" si="2"/>
        <v>3969</v>
      </c>
      <c r="K65" s="21">
        <f t="shared" si="3"/>
        <v>3969</v>
      </c>
      <c r="L65" s="21">
        <f t="shared" si="4"/>
        <v>661</v>
      </c>
      <c r="M65" s="11" t="s">
        <v>65</v>
      </c>
      <c r="O65" s="4"/>
      <c r="P65" s="2">
        <v>60</v>
      </c>
      <c r="Q65" s="2">
        <f t="shared" si="5"/>
        <v>24336</v>
      </c>
      <c r="R65" s="21">
        <f t="shared" si="6"/>
        <v>24336</v>
      </c>
      <c r="S65" s="21">
        <f t="shared" si="7"/>
        <v>4056</v>
      </c>
      <c r="T65" s="11" t="s">
        <v>66</v>
      </c>
      <c r="V65" s="4"/>
      <c r="W65" s="2">
        <v>60</v>
      </c>
      <c r="X65" s="2">
        <f t="shared" si="8"/>
        <v>57600</v>
      </c>
      <c r="Y65" s="21">
        <f t="shared" si="9"/>
        <v>57600</v>
      </c>
      <c r="Z65" s="21">
        <f t="shared" si="10"/>
        <v>9600</v>
      </c>
      <c r="AA65" s="6" t="s">
        <v>22</v>
      </c>
    </row>
    <row r="66" spans="1:27" x14ac:dyDescent="0.3">
      <c r="A66" s="4"/>
      <c r="B66" s="2">
        <v>61</v>
      </c>
      <c r="C66" s="2">
        <f t="shared" si="0"/>
        <v>985.96000000000015</v>
      </c>
      <c r="D66" s="21">
        <f t="shared" si="1"/>
        <v>986</v>
      </c>
      <c r="E66" s="21">
        <f t="shared" si="11"/>
        <v>164</v>
      </c>
      <c r="F66" s="11" t="s">
        <v>64</v>
      </c>
      <c r="H66" s="4"/>
      <c r="I66" s="2">
        <v>61</v>
      </c>
      <c r="J66" s="2">
        <f t="shared" si="2"/>
        <v>4070.4400000000005</v>
      </c>
      <c r="K66" s="21">
        <f t="shared" si="3"/>
        <v>4070</v>
      </c>
      <c r="L66" s="21">
        <f t="shared" si="4"/>
        <v>678</v>
      </c>
      <c r="M66" s="11" t="s">
        <v>65</v>
      </c>
      <c r="O66" s="4"/>
      <c r="P66" s="2">
        <v>61</v>
      </c>
      <c r="Q66" s="2">
        <f t="shared" si="5"/>
        <v>24837.760000000006</v>
      </c>
      <c r="R66" s="21">
        <f t="shared" si="6"/>
        <v>24838</v>
      </c>
      <c r="S66" s="21">
        <f t="shared" si="7"/>
        <v>4139</v>
      </c>
      <c r="T66" s="11" t="s">
        <v>66</v>
      </c>
      <c r="V66" s="4"/>
      <c r="W66" s="2">
        <v>61</v>
      </c>
      <c r="X66" s="2">
        <f t="shared" si="8"/>
        <v>57600</v>
      </c>
      <c r="Y66" s="21">
        <f t="shared" si="9"/>
        <v>57600</v>
      </c>
      <c r="Z66" s="21">
        <f t="shared" si="10"/>
        <v>9600</v>
      </c>
      <c r="AA66" s="6" t="s">
        <v>22</v>
      </c>
    </row>
    <row r="67" spans="1:27" x14ac:dyDescent="0.3">
      <c r="A67" s="4"/>
      <c r="B67" s="2">
        <v>62</v>
      </c>
      <c r="C67" s="2">
        <f t="shared" si="0"/>
        <v>1011.24</v>
      </c>
      <c r="D67" s="21">
        <f t="shared" si="1"/>
        <v>1011</v>
      </c>
      <c r="E67" s="21">
        <f t="shared" si="11"/>
        <v>168</v>
      </c>
      <c r="F67" s="11" t="s">
        <v>64</v>
      </c>
      <c r="H67" s="4"/>
      <c r="I67" s="2">
        <v>62</v>
      </c>
      <c r="J67" s="2">
        <f t="shared" si="2"/>
        <v>4173.1599999999989</v>
      </c>
      <c r="K67" s="21">
        <f t="shared" si="3"/>
        <v>4173</v>
      </c>
      <c r="L67" s="21">
        <f t="shared" si="4"/>
        <v>695</v>
      </c>
      <c r="M67" s="11" t="s">
        <v>65</v>
      </c>
      <c r="O67" s="4"/>
      <c r="P67" s="2">
        <v>62</v>
      </c>
      <c r="Q67" s="2">
        <f t="shared" si="5"/>
        <v>25344.639999999996</v>
      </c>
      <c r="R67" s="21">
        <f t="shared" si="6"/>
        <v>25345</v>
      </c>
      <c r="S67" s="21">
        <f t="shared" si="7"/>
        <v>4224</v>
      </c>
      <c r="T67" s="11" t="s">
        <v>66</v>
      </c>
      <c r="V67" s="4"/>
      <c r="W67" s="2">
        <v>62</v>
      </c>
      <c r="X67" s="2">
        <f t="shared" si="8"/>
        <v>57600</v>
      </c>
      <c r="Y67" s="21">
        <f t="shared" si="9"/>
        <v>57600</v>
      </c>
      <c r="Z67" s="21">
        <f t="shared" si="10"/>
        <v>9600</v>
      </c>
      <c r="AA67" s="6" t="s">
        <v>22</v>
      </c>
    </row>
    <row r="68" spans="1:27" x14ac:dyDescent="0.3">
      <c r="A68" s="4"/>
      <c r="B68" s="2">
        <v>63</v>
      </c>
      <c r="C68" s="2">
        <f t="shared" si="0"/>
        <v>1036.8400000000001</v>
      </c>
      <c r="D68" s="21">
        <f t="shared" si="1"/>
        <v>1037</v>
      </c>
      <c r="E68" s="21">
        <f t="shared" si="11"/>
        <v>172</v>
      </c>
      <c r="F68" s="11" t="s">
        <v>64</v>
      </c>
      <c r="H68" s="4"/>
      <c r="I68" s="2">
        <v>63</v>
      </c>
      <c r="J68" s="2">
        <f t="shared" si="2"/>
        <v>4277.1600000000008</v>
      </c>
      <c r="K68" s="21">
        <f t="shared" si="3"/>
        <v>4277</v>
      </c>
      <c r="L68" s="21">
        <f t="shared" si="4"/>
        <v>712</v>
      </c>
      <c r="M68" s="11" t="s">
        <v>65</v>
      </c>
      <c r="O68" s="4"/>
      <c r="P68" s="2">
        <v>63</v>
      </c>
      <c r="Q68" s="2">
        <f t="shared" si="5"/>
        <v>25856.640000000003</v>
      </c>
      <c r="R68" s="21">
        <f t="shared" si="6"/>
        <v>25857</v>
      </c>
      <c r="S68" s="21">
        <f t="shared" si="7"/>
        <v>4309</v>
      </c>
      <c r="T68" s="11" t="s">
        <v>66</v>
      </c>
      <c r="V68" s="4"/>
      <c r="W68" s="2">
        <v>63</v>
      </c>
      <c r="X68" s="2">
        <f t="shared" si="8"/>
        <v>57600</v>
      </c>
      <c r="Y68" s="21">
        <f t="shared" si="9"/>
        <v>57600</v>
      </c>
      <c r="Z68" s="21">
        <f t="shared" si="10"/>
        <v>9600</v>
      </c>
      <c r="AA68" s="6" t="s">
        <v>22</v>
      </c>
    </row>
    <row r="69" spans="1:27" x14ac:dyDescent="0.3">
      <c r="A69" s="4"/>
      <c r="B69" s="2">
        <v>64</v>
      </c>
      <c r="C69" s="2">
        <f t="shared" si="0"/>
        <v>1062.76</v>
      </c>
      <c r="D69" s="21">
        <f t="shared" si="1"/>
        <v>1063</v>
      </c>
      <c r="E69" s="21">
        <f t="shared" si="11"/>
        <v>177</v>
      </c>
      <c r="F69" s="11" t="s">
        <v>64</v>
      </c>
      <c r="H69" s="4"/>
      <c r="I69" s="2">
        <v>64</v>
      </c>
      <c r="J69" s="2">
        <f t="shared" si="2"/>
        <v>4382.4400000000005</v>
      </c>
      <c r="K69" s="21">
        <f t="shared" si="3"/>
        <v>4382</v>
      </c>
      <c r="L69" s="21">
        <f t="shared" si="4"/>
        <v>730</v>
      </c>
      <c r="M69" s="11" t="s">
        <v>65</v>
      </c>
      <c r="O69" s="4"/>
      <c r="P69" s="2">
        <v>64</v>
      </c>
      <c r="Q69" s="2">
        <f t="shared" si="5"/>
        <v>26373.760000000002</v>
      </c>
      <c r="R69" s="21">
        <f t="shared" si="6"/>
        <v>26374</v>
      </c>
      <c r="S69" s="21">
        <f t="shared" si="7"/>
        <v>4395</v>
      </c>
      <c r="T69" s="11" t="s">
        <v>66</v>
      </c>
      <c r="V69" s="4"/>
      <c r="W69" s="2">
        <v>64</v>
      </c>
      <c r="X69" s="2">
        <f t="shared" si="8"/>
        <v>57600</v>
      </c>
      <c r="Y69" s="21">
        <f t="shared" si="9"/>
        <v>57600</v>
      </c>
      <c r="Z69" s="21">
        <f t="shared" si="10"/>
        <v>9600</v>
      </c>
      <c r="AA69" s="6" t="s">
        <v>22</v>
      </c>
    </row>
    <row r="70" spans="1:27" x14ac:dyDescent="0.3">
      <c r="A70" s="4"/>
      <c r="B70" s="2">
        <v>65</v>
      </c>
      <c r="C70" s="2">
        <f t="shared" si="0"/>
        <v>1089</v>
      </c>
      <c r="D70" s="21">
        <f t="shared" si="1"/>
        <v>1089</v>
      </c>
      <c r="E70" s="21">
        <f t="shared" si="11"/>
        <v>181</v>
      </c>
      <c r="F70" s="11" t="s">
        <v>64</v>
      </c>
      <c r="H70" s="4"/>
      <c r="I70" s="2">
        <v>65</v>
      </c>
      <c r="J70" s="2">
        <f t="shared" si="2"/>
        <v>4489</v>
      </c>
      <c r="K70" s="21">
        <f t="shared" si="3"/>
        <v>4489</v>
      </c>
      <c r="L70" s="21">
        <f t="shared" si="4"/>
        <v>748</v>
      </c>
      <c r="M70" s="11" t="s">
        <v>65</v>
      </c>
      <c r="O70" s="4"/>
      <c r="P70" s="2">
        <v>65</v>
      </c>
      <c r="Q70" s="2">
        <f t="shared" si="5"/>
        <v>26896</v>
      </c>
      <c r="R70" s="21">
        <f t="shared" si="6"/>
        <v>26896</v>
      </c>
      <c r="S70" s="21">
        <f t="shared" si="7"/>
        <v>4482</v>
      </c>
      <c r="T70" s="11" t="s">
        <v>66</v>
      </c>
      <c r="V70" s="4"/>
      <c r="W70" s="2">
        <v>65</v>
      </c>
      <c r="X70" s="2">
        <f t="shared" si="8"/>
        <v>57600</v>
      </c>
      <c r="Y70" s="21">
        <f t="shared" si="9"/>
        <v>57600</v>
      </c>
      <c r="Z70" s="21">
        <f t="shared" si="10"/>
        <v>9600</v>
      </c>
      <c r="AA70" s="6" t="s">
        <v>22</v>
      </c>
    </row>
    <row r="71" spans="1:27" x14ac:dyDescent="0.3">
      <c r="A71" s="4"/>
      <c r="B71" s="2">
        <v>66</v>
      </c>
      <c r="C71" s="2">
        <f t="shared" ref="C71:C105" si="12">POWER((7+0.4*(B71:B170)),2)</f>
        <v>1115.5600000000004</v>
      </c>
      <c r="D71" s="21">
        <f t="shared" ref="D71:D105" si="13">ROUND(C71:C170,0)</f>
        <v>1116</v>
      </c>
      <c r="E71" s="21">
        <f t="shared" ref="E71:E105" si="14">QUOTIENT(C71,6)</f>
        <v>185</v>
      </c>
      <c r="F71" s="11" t="s">
        <v>64</v>
      </c>
      <c r="H71" s="4"/>
      <c r="I71" s="2">
        <v>66</v>
      </c>
      <c r="J71" s="2">
        <f t="shared" ref="J71:J105" si="15">POWER(((15+0.8*I71:I170)),2)</f>
        <v>4596.840000000002</v>
      </c>
      <c r="K71" s="21">
        <f t="shared" ref="K71:K105" si="16">ROUND(J71:J170,0)</f>
        <v>4597</v>
      </c>
      <c r="L71" s="21">
        <f t="shared" ref="L71:L105" si="17">QUOTIENT(K71,6)</f>
        <v>766</v>
      </c>
      <c r="M71" s="11" t="s">
        <v>65</v>
      </c>
      <c r="O71" s="4"/>
      <c r="P71" s="2">
        <v>66</v>
      </c>
      <c r="Q71" s="2">
        <f t="shared" ref="Q71:Q105" si="18">POWER((60+1.6*(P71:P170)),2)</f>
        <v>27423.360000000008</v>
      </c>
      <c r="R71" s="21">
        <f t="shared" ref="R71:R105" si="19">ROUND(Q71:Q170,0)</f>
        <v>27423</v>
      </c>
      <c r="S71" s="21">
        <f t="shared" ref="S71:S105" si="20">QUOTIENT(R71,6)</f>
        <v>4570</v>
      </c>
      <c r="T71" s="11" t="s">
        <v>66</v>
      </c>
      <c r="V71" s="4"/>
      <c r="W71" s="2">
        <v>66</v>
      </c>
      <c r="X71" s="2">
        <f t="shared" ref="X71:X105" si="21">POWER((240+2.2*(V71:V170)),2)</f>
        <v>57600</v>
      </c>
      <c r="Y71" s="21">
        <f t="shared" ref="Y71:Y105" si="22">ROUND(X71:X170,0)</f>
        <v>57600</v>
      </c>
      <c r="Z71" s="21">
        <f t="shared" ref="Z71:Z105" si="23">QUOTIENT(Y71,6)</f>
        <v>9600</v>
      </c>
      <c r="AA71" s="6" t="s">
        <v>22</v>
      </c>
    </row>
    <row r="72" spans="1:27" x14ac:dyDescent="0.3">
      <c r="A72" s="4"/>
      <c r="B72" s="2">
        <v>67</v>
      </c>
      <c r="C72" s="2">
        <f t="shared" si="12"/>
        <v>1142.4399999999998</v>
      </c>
      <c r="D72" s="21">
        <f t="shared" si="13"/>
        <v>1142</v>
      </c>
      <c r="E72" s="21">
        <f t="shared" si="14"/>
        <v>190</v>
      </c>
      <c r="F72" s="11" t="s">
        <v>64</v>
      </c>
      <c r="H72" s="4"/>
      <c r="I72" s="2">
        <v>67</v>
      </c>
      <c r="J72" s="2">
        <f t="shared" si="15"/>
        <v>4705.9599999999991</v>
      </c>
      <c r="K72" s="21">
        <f t="shared" si="16"/>
        <v>4706</v>
      </c>
      <c r="L72" s="21">
        <f t="shared" si="17"/>
        <v>784</v>
      </c>
      <c r="M72" s="11" t="s">
        <v>65</v>
      </c>
      <c r="O72" s="4"/>
      <c r="P72" s="2">
        <v>67</v>
      </c>
      <c r="Q72" s="2">
        <f t="shared" si="18"/>
        <v>27955.839999999997</v>
      </c>
      <c r="R72" s="21">
        <f t="shared" si="19"/>
        <v>27956</v>
      </c>
      <c r="S72" s="21">
        <f t="shared" si="20"/>
        <v>4659</v>
      </c>
      <c r="T72" s="11" t="s">
        <v>66</v>
      </c>
      <c r="V72" s="4"/>
      <c r="W72" s="2">
        <v>67</v>
      </c>
      <c r="X72" s="2">
        <f t="shared" si="21"/>
        <v>57600</v>
      </c>
      <c r="Y72" s="21">
        <f t="shared" si="22"/>
        <v>57600</v>
      </c>
      <c r="Z72" s="21">
        <f t="shared" si="23"/>
        <v>9600</v>
      </c>
      <c r="AA72" s="6" t="s">
        <v>22</v>
      </c>
    </row>
    <row r="73" spans="1:27" x14ac:dyDescent="0.3">
      <c r="A73" s="4"/>
      <c r="B73" s="2">
        <v>68</v>
      </c>
      <c r="C73" s="2">
        <f t="shared" si="12"/>
        <v>1169.6400000000001</v>
      </c>
      <c r="D73" s="21">
        <f t="shared" si="13"/>
        <v>1170</v>
      </c>
      <c r="E73" s="21">
        <f t="shared" si="14"/>
        <v>194</v>
      </c>
      <c r="F73" s="11" t="s">
        <v>64</v>
      </c>
      <c r="H73" s="4"/>
      <c r="I73" s="2">
        <v>68</v>
      </c>
      <c r="J73" s="2">
        <f t="shared" si="15"/>
        <v>4816.3600000000006</v>
      </c>
      <c r="K73" s="21">
        <f t="shared" si="16"/>
        <v>4816</v>
      </c>
      <c r="L73" s="21">
        <f t="shared" si="17"/>
        <v>802</v>
      </c>
      <c r="M73" s="11" t="s">
        <v>65</v>
      </c>
      <c r="O73" s="4"/>
      <c r="P73" s="2">
        <v>68</v>
      </c>
      <c r="Q73" s="2">
        <f t="shared" si="18"/>
        <v>28493.440000000002</v>
      </c>
      <c r="R73" s="21">
        <f t="shared" si="19"/>
        <v>28493</v>
      </c>
      <c r="S73" s="21">
        <f t="shared" si="20"/>
        <v>4748</v>
      </c>
      <c r="T73" s="11" t="s">
        <v>66</v>
      </c>
      <c r="V73" s="4"/>
      <c r="W73" s="2">
        <v>68</v>
      </c>
      <c r="X73" s="2">
        <f t="shared" si="21"/>
        <v>57600</v>
      </c>
      <c r="Y73" s="21">
        <f t="shared" si="22"/>
        <v>57600</v>
      </c>
      <c r="Z73" s="21">
        <f t="shared" si="23"/>
        <v>9600</v>
      </c>
      <c r="AA73" s="6" t="s">
        <v>22</v>
      </c>
    </row>
    <row r="74" spans="1:27" x14ac:dyDescent="0.3">
      <c r="A74" s="4"/>
      <c r="B74" s="2">
        <v>69</v>
      </c>
      <c r="C74" s="2">
        <f t="shared" si="12"/>
        <v>1197.1600000000001</v>
      </c>
      <c r="D74" s="21">
        <f t="shared" si="13"/>
        <v>1197</v>
      </c>
      <c r="E74" s="21">
        <f t="shared" si="14"/>
        <v>199</v>
      </c>
      <c r="F74" s="11" t="s">
        <v>64</v>
      </c>
      <c r="H74" s="4"/>
      <c r="I74" s="2">
        <v>69</v>
      </c>
      <c r="J74" s="2">
        <f t="shared" si="15"/>
        <v>4928.04</v>
      </c>
      <c r="K74" s="21">
        <f t="shared" si="16"/>
        <v>4928</v>
      </c>
      <c r="L74" s="21">
        <f t="shared" si="17"/>
        <v>821</v>
      </c>
      <c r="M74" s="11" t="s">
        <v>65</v>
      </c>
      <c r="O74" s="4"/>
      <c r="P74" s="2">
        <v>69</v>
      </c>
      <c r="Q74" s="2">
        <f t="shared" si="18"/>
        <v>29036.160000000003</v>
      </c>
      <c r="R74" s="21">
        <f t="shared" si="19"/>
        <v>29036</v>
      </c>
      <c r="S74" s="21">
        <f t="shared" si="20"/>
        <v>4839</v>
      </c>
      <c r="T74" s="11" t="s">
        <v>66</v>
      </c>
      <c r="V74" s="4"/>
      <c r="W74" s="2">
        <v>69</v>
      </c>
      <c r="X74" s="2">
        <f t="shared" si="21"/>
        <v>57600</v>
      </c>
      <c r="Y74" s="21">
        <f t="shared" si="22"/>
        <v>57600</v>
      </c>
      <c r="Z74" s="21">
        <f t="shared" si="23"/>
        <v>9600</v>
      </c>
      <c r="AA74" s="6" t="s">
        <v>22</v>
      </c>
    </row>
    <row r="75" spans="1:27" x14ac:dyDescent="0.3">
      <c r="A75" s="4"/>
      <c r="B75" s="2">
        <v>70</v>
      </c>
      <c r="C75" s="2">
        <f t="shared" si="12"/>
        <v>1225</v>
      </c>
      <c r="D75" s="21">
        <f t="shared" si="13"/>
        <v>1225</v>
      </c>
      <c r="E75" s="21">
        <f t="shared" si="14"/>
        <v>204</v>
      </c>
      <c r="F75" s="11" t="s">
        <v>64</v>
      </c>
      <c r="H75" s="4"/>
      <c r="I75" s="2">
        <v>70</v>
      </c>
      <c r="J75" s="2">
        <f t="shared" si="15"/>
        <v>5041</v>
      </c>
      <c r="K75" s="21">
        <f t="shared" si="16"/>
        <v>5041</v>
      </c>
      <c r="L75" s="21">
        <f t="shared" si="17"/>
        <v>840</v>
      </c>
      <c r="M75" s="11" t="s">
        <v>65</v>
      </c>
      <c r="O75" s="4"/>
      <c r="P75" s="2">
        <v>70</v>
      </c>
      <c r="Q75" s="2">
        <f t="shared" si="18"/>
        <v>29584</v>
      </c>
      <c r="R75" s="21">
        <f t="shared" si="19"/>
        <v>29584</v>
      </c>
      <c r="S75" s="21">
        <f t="shared" si="20"/>
        <v>4930</v>
      </c>
      <c r="T75" s="11" t="s">
        <v>66</v>
      </c>
      <c r="V75" s="4"/>
      <c r="W75" s="2">
        <v>70</v>
      </c>
      <c r="X75" s="2">
        <f t="shared" si="21"/>
        <v>57600</v>
      </c>
      <c r="Y75" s="21">
        <f t="shared" si="22"/>
        <v>57600</v>
      </c>
      <c r="Z75" s="21">
        <f t="shared" si="23"/>
        <v>9600</v>
      </c>
      <c r="AA75" s="6" t="s">
        <v>22</v>
      </c>
    </row>
    <row r="76" spans="1:27" x14ac:dyDescent="0.3">
      <c r="A76" s="4"/>
      <c r="B76" s="2">
        <v>71</v>
      </c>
      <c r="C76" s="2">
        <f t="shared" si="12"/>
        <v>1253.1600000000003</v>
      </c>
      <c r="D76" s="21">
        <f t="shared" si="13"/>
        <v>1253</v>
      </c>
      <c r="E76" s="21">
        <f t="shared" si="14"/>
        <v>208</v>
      </c>
      <c r="F76" s="11" t="s">
        <v>64</v>
      </c>
      <c r="H76" s="4"/>
      <c r="I76" s="2">
        <v>71</v>
      </c>
      <c r="J76" s="2">
        <f t="shared" si="15"/>
        <v>5155.2400000000016</v>
      </c>
      <c r="K76" s="21">
        <f t="shared" si="16"/>
        <v>5155</v>
      </c>
      <c r="L76" s="21">
        <f t="shared" si="17"/>
        <v>859</v>
      </c>
      <c r="M76" s="11" t="s">
        <v>65</v>
      </c>
      <c r="O76" s="4"/>
      <c r="P76" s="2">
        <v>71</v>
      </c>
      <c r="Q76" s="2">
        <f t="shared" si="18"/>
        <v>30136.960000000006</v>
      </c>
      <c r="R76" s="21">
        <f t="shared" si="19"/>
        <v>30137</v>
      </c>
      <c r="S76" s="21">
        <f t="shared" si="20"/>
        <v>5022</v>
      </c>
      <c r="T76" s="11" t="s">
        <v>66</v>
      </c>
      <c r="V76" s="4"/>
      <c r="W76" s="2">
        <v>71</v>
      </c>
      <c r="X76" s="2">
        <f t="shared" si="21"/>
        <v>57600</v>
      </c>
      <c r="Y76" s="21">
        <f t="shared" si="22"/>
        <v>57600</v>
      </c>
      <c r="Z76" s="21">
        <f t="shared" si="23"/>
        <v>9600</v>
      </c>
      <c r="AA76" s="6" t="s">
        <v>22</v>
      </c>
    </row>
    <row r="77" spans="1:27" x14ac:dyDescent="0.3">
      <c r="A77" s="4"/>
      <c r="B77" s="2">
        <v>72</v>
      </c>
      <c r="C77" s="2">
        <f t="shared" si="12"/>
        <v>1281.6399999999999</v>
      </c>
      <c r="D77" s="21">
        <f t="shared" si="13"/>
        <v>1282</v>
      </c>
      <c r="E77" s="21">
        <f t="shared" si="14"/>
        <v>213</v>
      </c>
      <c r="F77" s="11" t="s">
        <v>64</v>
      </c>
      <c r="H77" s="4"/>
      <c r="I77" s="2">
        <v>72</v>
      </c>
      <c r="J77" s="2">
        <f t="shared" si="15"/>
        <v>5270.7599999999993</v>
      </c>
      <c r="K77" s="21">
        <f t="shared" si="16"/>
        <v>5271</v>
      </c>
      <c r="L77" s="21">
        <f t="shared" si="17"/>
        <v>878</v>
      </c>
      <c r="M77" s="11" t="s">
        <v>65</v>
      </c>
      <c r="O77" s="4"/>
      <c r="P77" s="2">
        <v>72</v>
      </c>
      <c r="Q77" s="2">
        <f t="shared" si="18"/>
        <v>30695.039999999997</v>
      </c>
      <c r="R77" s="21">
        <f t="shared" si="19"/>
        <v>30695</v>
      </c>
      <c r="S77" s="21">
        <f t="shared" si="20"/>
        <v>5115</v>
      </c>
      <c r="T77" s="11" t="s">
        <v>66</v>
      </c>
      <c r="V77" s="4"/>
      <c r="W77" s="2">
        <v>72</v>
      </c>
      <c r="X77" s="2">
        <f t="shared" si="21"/>
        <v>57600</v>
      </c>
      <c r="Y77" s="21">
        <f t="shared" si="22"/>
        <v>57600</v>
      </c>
      <c r="Z77" s="21">
        <f t="shared" si="23"/>
        <v>9600</v>
      </c>
      <c r="AA77" s="6" t="s">
        <v>22</v>
      </c>
    </row>
    <row r="78" spans="1:27" x14ac:dyDescent="0.3">
      <c r="A78" s="4"/>
      <c r="B78" s="2">
        <v>73</v>
      </c>
      <c r="C78" s="2">
        <f t="shared" si="12"/>
        <v>1310.4400000000003</v>
      </c>
      <c r="D78" s="21">
        <f t="shared" si="13"/>
        <v>1310</v>
      </c>
      <c r="E78" s="21">
        <f t="shared" si="14"/>
        <v>218</v>
      </c>
      <c r="F78" s="11" t="s">
        <v>64</v>
      </c>
      <c r="H78" s="4"/>
      <c r="I78" s="2">
        <v>73</v>
      </c>
      <c r="J78" s="2">
        <f t="shared" si="15"/>
        <v>5387.56</v>
      </c>
      <c r="K78" s="21">
        <f t="shared" si="16"/>
        <v>5388</v>
      </c>
      <c r="L78" s="21">
        <f t="shared" si="17"/>
        <v>898</v>
      </c>
      <c r="M78" s="11" t="s">
        <v>65</v>
      </c>
      <c r="O78" s="4"/>
      <c r="P78" s="2">
        <v>73</v>
      </c>
      <c r="Q78" s="2">
        <f t="shared" si="18"/>
        <v>31258.240000000005</v>
      </c>
      <c r="R78" s="21">
        <f t="shared" si="19"/>
        <v>31258</v>
      </c>
      <c r="S78" s="21">
        <f t="shared" si="20"/>
        <v>5209</v>
      </c>
      <c r="T78" s="11" t="s">
        <v>66</v>
      </c>
      <c r="V78" s="4"/>
      <c r="W78" s="2">
        <v>73</v>
      </c>
      <c r="X78" s="2">
        <f t="shared" si="21"/>
        <v>57600</v>
      </c>
      <c r="Y78" s="21">
        <f t="shared" si="22"/>
        <v>57600</v>
      </c>
      <c r="Z78" s="21">
        <f t="shared" si="23"/>
        <v>9600</v>
      </c>
      <c r="AA78" s="6" t="s">
        <v>22</v>
      </c>
    </row>
    <row r="79" spans="1:27" x14ac:dyDescent="0.3">
      <c r="A79" s="4"/>
      <c r="B79" s="2">
        <v>74</v>
      </c>
      <c r="C79" s="2">
        <f t="shared" si="12"/>
        <v>1339.5600000000002</v>
      </c>
      <c r="D79" s="21">
        <f t="shared" si="13"/>
        <v>1340</v>
      </c>
      <c r="E79" s="21">
        <f t="shared" si="14"/>
        <v>223</v>
      </c>
      <c r="F79" s="11" t="s">
        <v>64</v>
      </c>
      <c r="H79" s="4"/>
      <c r="I79" s="2">
        <v>74</v>
      </c>
      <c r="J79" s="2">
        <f t="shared" si="15"/>
        <v>5505.64</v>
      </c>
      <c r="K79" s="21">
        <f t="shared" si="16"/>
        <v>5506</v>
      </c>
      <c r="L79" s="21">
        <f t="shared" si="17"/>
        <v>917</v>
      </c>
      <c r="M79" s="11" t="s">
        <v>65</v>
      </c>
      <c r="O79" s="4"/>
      <c r="P79" s="2">
        <v>74</v>
      </c>
      <c r="Q79" s="2">
        <f t="shared" si="18"/>
        <v>31826.560000000001</v>
      </c>
      <c r="R79" s="21">
        <f t="shared" si="19"/>
        <v>31827</v>
      </c>
      <c r="S79" s="21">
        <f t="shared" si="20"/>
        <v>5304</v>
      </c>
      <c r="T79" s="11" t="s">
        <v>66</v>
      </c>
      <c r="V79" s="4"/>
      <c r="W79" s="2">
        <v>74</v>
      </c>
      <c r="X79" s="2">
        <f t="shared" si="21"/>
        <v>57600</v>
      </c>
      <c r="Y79" s="21">
        <f t="shared" si="22"/>
        <v>57600</v>
      </c>
      <c r="Z79" s="21">
        <f t="shared" si="23"/>
        <v>9600</v>
      </c>
      <c r="AA79" s="6" t="s">
        <v>22</v>
      </c>
    </row>
    <row r="80" spans="1:27" x14ac:dyDescent="0.3">
      <c r="A80" s="4"/>
      <c r="B80" s="2">
        <v>75</v>
      </c>
      <c r="C80" s="2">
        <f t="shared" si="12"/>
        <v>1369</v>
      </c>
      <c r="D80" s="21">
        <f t="shared" si="13"/>
        <v>1369</v>
      </c>
      <c r="E80" s="21">
        <f t="shared" si="14"/>
        <v>228</v>
      </c>
      <c r="F80" s="11" t="s">
        <v>64</v>
      </c>
      <c r="H80" s="4"/>
      <c r="I80" s="2">
        <v>75</v>
      </c>
      <c r="J80" s="2">
        <f t="shared" si="15"/>
        <v>5625</v>
      </c>
      <c r="K80" s="21">
        <f t="shared" si="16"/>
        <v>5625</v>
      </c>
      <c r="L80" s="21">
        <f t="shared" si="17"/>
        <v>937</v>
      </c>
      <c r="M80" s="11" t="s">
        <v>65</v>
      </c>
      <c r="O80" s="4"/>
      <c r="P80" s="2">
        <v>75</v>
      </c>
      <c r="Q80" s="2">
        <f t="shared" si="18"/>
        <v>32400</v>
      </c>
      <c r="R80" s="21">
        <f t="shared" si="19"/>
        <v>32400</v>
      </c>
      <c r="S80" s="21">
        <f t="shared" si="20"/>
        <v>5400</v>
      </c>
      <c r="T80" s="11" t="s">
        <v>66</v>
      </c>
      <c r="V80" s="4"/>
      <c r="W80" s="2">
        <v>75</v>
      </c>
      <c r="X80" s="2">
        <f t="shared" si="21"/>
        <v>57600</v>
      </c>
      <c r="Y80" s="21">
        <f t="shared" si="22"/>
        <v>57600</v>
      </c>
      <c r="Z80" s="21">
        <f t="shared" si="23"/>
        <v>9600</v>
      </c>
      <c r="AA80" s="6" t="s">
        <v>22</v>
      </c>
    </row>
    <row r="81" spans="1:27" x14ac:dyDescent="0.3">
      <c r="A81" s="4"/>
      <c r="B81" s="2">
        <v>76</v>
      </c>
      <c r="C81" s="2">
        <f t="shared" si="12"/>
        <v>1398.7600000000004</v>
      </c>
      <c r="D81" s="21">
        <f t="shared" si="13"/>
        <v>1399</v>
      </c>
      <c r="E81" s="21">
        <f t="shared" si="14"/>
        <v>233</v>
      </c>
      <c r="F81" s="11" t="s">
        <v>64</v>
      </c>
      <c r="H81" s="4"/>
      <c r="I81" s="2">
        <v>76</v>
      </c>
      <c r="J81" s="2">
        <f t="shared" si="15"/>
        <v>5745.6400000000021</v>
      </c>
      <c r="K81" s="21">
        <f t="shared" si="16"/>
        <v>5746</v>
      </c>
      <c r="L81" s="21">
        <f t="shared" si="17"/>
        <v>957</v>
      </c>
      <c r="M81" s="11" t="s">
        <v>65</v>
      </c>
      <c r="O81" s="4"/>
      <c r="P81" s="2">
        <v>76</v>
      </c>
      <c r="Q81" s="2">
        <f t="shared" si="18"/>
        <v>32978.560000000005</v>
      </c>
      <c r="R81" s="21">
        <f t="shared" si="19"/>
        <v>32979</v>
      </c>
      <c r="S81" s="21">
        <f t="shared" si="20"/>
        <v>5496</v>
      </c>
      <c r="T81" s="11" t="s">
        <v>66</v>
      </c>
      <c r="V81" s="4"/>
      <c r="W81" s="2">
        <v>76</v>
      </c>
      <c r="X81" s="2">
        <f t="shared" si="21"/>
        <v>57600</v>
      </c>
      <c r="Y81" s="21">
        <f t="shared" si="22"/>
        <v>57600</v>
      </c>
      <c r="Z81" s="21">
        <f t="shared" si="23"/>
        <v>9600</v>
      </c>
      <c r="AA81" s="6" t="s">
        <v>22</v>
      </c>
    </row>
    <row r="82" spans="1:27" x14ac:dyDescent="0.3">
      <c r="A82" s="4"/>
      <c r="B82" s="2">
        <v>77</v>
      </c>
      <c r="C82" s="2">
        <f t="shared" si="12"/>
        <v>1428.8399999999997</v>
      </c>
      <c r="D82" s="21">
        <f t="shared" si="13"/>
        <v>1429</v>
      </c>
      <c r="E82" s="21">
        <f t="shared" si="14"/>
        <v>238</v>
      </c>
      <c r="F82" s="11" t="s">
        <v>64</v>
      </c>
      <c r="H82" s="4"/>
      <c r="I82" s="2">
        <v>77</v>
      </c>
      <c r="J82" s="2">
        <f t="shared" si="15"/>
        <v>5867.5599999999995</v>
      </c>
      <c r="K82" s="21">
        <f t="shared" si="16"/>
        <v>5868</v>
      </c>
      <c r="L82" s="21">
        <f t="shared" si="17"/>
        <v>978</v>
      </c>
      <c r="M82" s="11" t="s">
        <v>65</v>
      </c>
      <c r="O82" s="4"/>
      <c r="P82" s="2">
        <v>77</v>
      </c>
      <c r="Q82" s="2">
        <f t="shared" si="18"/>
        <v>33562.239999999998</v>
      </c>
      <c r="R82" s="21">
        <f t="shared" si="19"/>
        <v>33562</v>
      </c>
      <c r="S82" s="21">
        <f t="shared" si="20"/>
        <v>5593</v>
      </c>
      <c r="T82" s="11" t="s">
        <v>66</v>
      </c>
      <c r="V82" s="4"/>
      <c r="W82" s="2">
        <v>77</v>
      </c>
      <c r="X82" s="2">
        <f t="shared" si="21"/>
        <v>57600</v>
      </c>
      <c r="Y82" s="21">
        <f t="shared" si="22"/>
        <v>57600</v>
      </c>
      <c r="Z82" s="21">
        <f t="shared" si="23"/>
        <v>9600</v>
      </c>
      <c r="AA82" s="6" t="s">
        <v>22</v>
      </c>
    </row>
    <row r="83" spans="1:27" x14ac:dyDescent="0.3">
      <c r="A83" s="4"/>
      <c r="B83" s="2">
        <v>78</v>
      </c>
      <c r="C83" s="2">
        <f t="shared" si="12"/>
        <v>1459.2400000000002</v>
      </c>
      <c r="D83" s="21">
        <f t="shared" si="13"/>
        <v>1459</v>
      </c>
      <c r="E83" s="21">
        <f t="shared" si="14"/>
        <v>243</v>
      </c>
      <c r="F83" s="11" t="s">
        <v>64</v>
      </c>
      <c r="H83" s="4"/>
      <c r="I83" s="2">
        <v>78</v>
      </c>
      <c r="J83" s="2">
        <f t="shared" si="15"/>
        <v>5990.7600000000011</v>
      </c>
      <c r="K83" s="21">
        <f t="shared" si="16"/>
        <v>5991</v>
      </c>
      <c r="L83" s="21">
        <f t="shared" si="17"/>
        <v>998</v>
      </c>
      <c r="M83" s="11" t="s">
        <v>65</v>
      </c>
      <c r="O83" s="4"/>
      <c r="P83" s="2">
        <v>78</v>
      </c>
      <c r="Q83" s="2">
        <f t="shared" si="18"/>
        <v>34151.040000000001</v>
      </c>
      <c r="R83" s="21">
        <f t="shared" si="19"/>
        <v>34151</v>
      </c>
      <c r="S83" s="21">
        <f t="shared" si="20"/>
        <v>5691</v>
      </c>
      <c r="T83" s="11" t="s">
        <v>66</v>
      </c>
      <c r="V83" s="4"/>
      <c r="W83" s="2">
        <v>78</v>
      </c>
      <c r="X83" s="2">
        <f t="shared" si="21"/>
        <v>57600</v>
      </c>
      <c r="Y83" s="21">
        <f t="shared" si="22"/>
        <v>57600</v>
      </c>
      <c r="Z83" s="21">
        <f t="shared" si="23"/>
        <v>9600</v>
      </c>
      <c r="AA83" s="6" t="s">
        <v>22</v>
      </c>
    </row>
    <row r="84" spans="1:27" x14ac:dyDescent="0.3">
      <c r="A84" s="4"/>
      <c r="B84" s="2">
        <v>79</v>
      </c>
      <c r="C84" s="2">
        <f t="shared" si="12"/>
        <v>1489.96</v>
      </c>
      <c r="D84" s="21">
        <f t="shared" si="13"/>
        <v>1490</v>
      </c>
      <c r="E84" s="21">
        <f t="shared" si="14"/>
        <v>248</v>
      </c>
      <c r="F84" s="11" t="s">
        <v>64</v>
      </c>
      <c r="H84" s="4"/>
      <c r="I84" s="2">
        <v>79</v>
      </c>
      <c r="J84" s="2">
        <f t="shared" si="15"/>
        <v>6115.2400000000007</v>
      </c>
      <c r="K84" s="21">
        <f t="shared" si="16"/>
        <v>6115</v>
      </c>
      <c r="L84" s="21">
        <f t="shared" si="17"/>
        <v>1019</v>
      </c>
      <c r="M84" s="11" t="s">
        <v>65</v>
      </c>
      <c r="O84" s="4"/>
      <c r="P84" s="2">
        <v>79</v>
      </c>
      <c r="Q84" s="2">
        <f t="shared" si="18"/>
        <v>34744.959999999999</v>
      </c>
      <c r="R84" s="21">
        <f t="shared" si="19"/>
        <v>34745</v>
      </c>
      <c r="S84" s="21">
        <f t="shared" si="20"/>
        <v>5790</v>
      </c>
      <c r="T84" s="11" t="s">
        <v>66</v>
      </c>
      <c r="V84" s="4"/>
      <c r="W84" s="2">
        <v>79</v>
      </c>
      <c r="X84" s="2">
        <f t="shared" si="21"/>
        <v>57600</v>
      </c>
      <c r="Y84" s="21">
        <f t="shared" si="22"/>
        <v>57600</v>
      </c>
      <c r="Z84" s="21">
        <f t="shared" si="23"/>
        <v>9600</v>
      </c>
      <c r="AA84" s="6" t="s">
        <v>22</v>
      </c>
    </row>
    <row r="85" spans="1:27" x14ac:dyDescent="0.3">
      <c r="A85" s="4"/>
      <c r="B85" s="2">
        <v>80</v>
      </c>
      <c r="C85" s="2">
        <f t="shared" si="12"/>
        <v>1521</v>
      </c>
      <c r="D85" s="21">
        <f t="shared" si="13"/>
        <v>1521</v>
      </c>
      <c r="E85" s="21">
        <f t="shared" si="14"/>
        <v>253</v>
      </c>
      <c r="F85" s="11" t="s">
        <v>64</v>
      </c>
      <c r="H85" s="4"/>
      <c r="I85" s="2">
        <v>80</v>
      </c>
      <c r="J85" s="2">
        <f t="shared" si="15"/>
        <v>6241</v>
      </c>
      <c r="K85" s="21">
        <f t="shared" si="16"/>
        <v>6241</v>
      </c>
      <c r="L85" s="21">
        <f t="shared" si="17"/>
        <v>1040</v>
      </c>
      <c r="M85" s="11" t="s">
        <v>65</v>
      </c>
      <c r="O85" s="4"/>
      <c r="P85" s="2">
        <v>80</v>
      </c>
      <c r="Q85" s="2">
        <f t="shared" si="18"/>
        <v>35344</v>
      </c>
      <c r="R85" s="21">
        <f t="shared" si="19"/>
        <v>35344</v>
      </c>
      <c r="S85" s="21">
        <f t="shared" si="20"/>
        <v>5890</v>
      </c>
      <c r="T85" s="11" t="s">
        <v>66</v>
      </c>
      <c r="V85" s="4"/>
      <c r="W85" s="2">
        <v>80</v>
      </c>
      <c r="X85" s="2">
        <f t="shared" si="21"/>
        <v>57600</v>
      </c>
      <c r="Y85" s="21">
        <f t="shared" si="22"/>
        <v>57600</v>
      </c>
      <c r="Z85" s="21">
        <f t="shared" si="23"/>
        <v>9600</v>
      </c>
      <c r="AA85" s="6" t="s">
        <v>22</v>
      </c>
    </row>
    <row r="86" spans="1:27" x14ac:dyDescent="0.3">
      <c r="A86" s="4"/>
      <c r="B86" s="2">
        <v>81</v>
      </c>
      <c r="C86" s="2">
        <f t="shared" si="12"/>
        <v>1552.36</v>
      </c>
      <c r="D86" s="21">
        <f t="shared" si="13"/>
        <v>1552</v>
      </c>
      <c r="E86" s="21">
        <f t="shared" si="14"/>
        <v>258</v>
      </c>
      <c r="F86" s="11" t="s">
        <v>64</v>
      </c>
      <c r="H86" s="4"/>
      <c r="I86" s="2">
        <v>81</v>
      </c>
      <c r="J86" s="2">
        <f t="shared" si="15"/>
        <v>6368.04</v>
      </c>
      <c r="K86" s="21">
        <f t="shared" si="16"/>
        <v>6368</v>
      </c>
      <c r="L86" s="21">
        <f t="shared" si="17"/>
        <v>1061</v>
      </c>
      <c r="M86" s="11" t="s">
        <v>65</v>
      </c>
      <c r="O86" s="4"/>
      <c r="P86" s="2">
        <v>81</v>
      </c>
      <c r="Q86" s="2">
        <f t="shared" si="18"/>
        <v>35948.159999999996</v>
      </c>
      <c r="R86" s="21">
        <f t="shared" si="19"/>
        <v>35948</v>
      </c>
      <c r="S86" s="21">
        <f t="shared" si="20"/>
        <v>5991</v>
      </c>
      <c r="T86" s="11" t="s">
        <v>66</v>
      </c>
      <c r="V86" s="4"/>
      <c r="W86" s="2">
        <v>81</v>
      </c>
      <c r="X86" s="2">
        <f t="shared" si="21"/>
        <v>57600</v>
      </c>
      <c r="Y86" s="21">
        <f t="shared" si="22"/>
        <v>57600</v>
      </c>
      <c r="Z86" s="21">
        <f t="shared" si="23"/>
        <v>9600</v>
      </c>
      <c r="AA86" s="6" t="s">
        <v>22</v>
      </c>
    </row>
    <row r="87" spans="1:27" x14ac:dyDescent="0.3">
      <c r="A87" s="4"/>
      <c r="B87" s="2">
        <v>82</v>
      </c>
      <c r="C87" s="2">
        <f t="shared" si="12"/>
        <v>1584.0400000000004</v>
      </c>
      <c r="D87" s="21">
        <f t="shared" si="13"/>
        <v>1584</v>
      </c>
      <c r="E87" s="21">
        <f t="shared" si="14"/>
        <v>264</v>
      </c>
      <c r="F87" s="11" t="s">
        <v>64</v>
      </c>
      <c r="H87" s="4"/>
      <c r="I87" s="2">
        <v>82</v>
      </c>
      <c r="J87" s="2">
        <f t="shared" si="15"/>
        <v>6496.3600000000015</v>
      </c>
      <c r="K87" s="21">
        <f t="shared" si="16"/>
        <v>6496</v>
      </c>
      <c r="L87" s="21">
        <f t="shared" si="17"/>
        <v>1082</v>
      </c>
      <c r="M87" s="11" t="s">
        <v>65</v>
      </c>
      <c r="O87" s="4"/>
      <c r="P87" s="2">
        <v>82</v>
      </c>
      <c r="Q87" s="2">
        <f t="shared" si="18"/>
        <v>36557.44000000001</v>
      </c>
      <c r="R87" s="21">
        <f t="shared" si="19"/>
        <v>36557</v>
      </c>
      <c r="S87" s="21">
        <f t="shared" si="20"/>
        <v>6092</v>
      </c>
      <c r="T87" s="11" t="s">
        <v>66</v>
      </c>
      <c r="V87" s="4"/>
      <c r="W87" s="2">
        <v>82</v>
      </c>
      <c r="X87" s="2">
        <f t="shared" si="21"/>
        <v>57600</v>
      </c>
      <c r="Y87" s="21">
        <f t="shared" si="22"/>
        <v>57600</v>
      </c>
      <c r="Z87" s="21">
        <f t="shared" si="23"/>
        <v>9600</v>
      </c>
      <c r="AA87" s="6" t="s">
        <v>22</v>
      </c>
    </row>
    <row r="88" spans="1:27" x14ac:dyDescent="0.3">
      <c r="A88" s="4"/>
      <c r="B88" s="2">
        <v>83</v>
      </c>
      <c r="C88" s="2">
        <f t="shared" si="12"/>
        <v>1616.0400000000002</v>
      </c>
      <c r="D88" s="21">
        <f t="shared" si="13"/>
        <v>1616</v>
      </c>
      <c r="E88" s="21">
        <f t="shared" si="14"/>
        <v>269</v>
      </c>
      <c r="F88" s="11" t="s">
        <v>64</v>
      </c>
      <c r="H88" s="4"/>
      <c r="I88" s="2">
        <v>83</v>
      </c>
      <c r="J88" s="2">
        <f t="shared" si="15"/>
        <v>6625.9600000000009</v>
      </c>
      <c r="K88" s="21">
        <f t="shared" si="16"/>
        <v>6626</v>
      </c>
      <c r="L88" s="21">
        <f t="shared" si="17"/>
        <v>1104</v>
      </c>
      <c r="M88" s="11" t="s">
        <v>65</v>
      </c>
      <c r="O88" s="4"/>
      <c r="P88" s="2">
        <v>83</v>
      </c>
      <c r="Q88" s="2">
        <f t="shared" si="18"/>
        <v>37171.840000000004</v>
      </c>
      <c r="R88" s="21">
        <f t="shared" si="19"/>
        <v>37172</v>
      </c>
      <c r="S88" s="21">
        <f t="shared" si="20"/>
        <v>6195</v>
      </c>
      <c r="T88" s="11" t="s">
        <v>66</v>
      </c>
      <c r="V88" s="4"/>
      <c r="W88" s="2">
        <v>83</v>
      </c>
      <c r="X88" s="2">
        <f t="shared" si="21"/>
        <v>57600</v>
      </c>
      <c r="Y88" s="21">
        <f t="shared" si="22"/>
        <v>57600</v>
      </c>
      <c r="Z88" s="21">
        <f t="shared" si="23"/>
        <v>9600</v>
      </c>
      <c r="AA88" s="6" t="s">
        <v>22</v>
      </c>
    </row>
    <row r="89" spans="1:27" x14ac:dyDescent="0.3">
      <c r="A89" s="4"/>
      <c r="B89" s="2">
        <v>84</v>
      </c>
      <c r="C89" s="2">
        <f t="shared" si="12"/>
        <v>1648.3600000000001</v>
      </c>
      <c r="D89" s="21">
        <f t="shared" si="13"/>
        <v>1648</v>
      </c>
      <c r="E89" s="21">
        <f t="shared" si="14"/>
        <v>274</v>
      </c>
      <c r="F89" s="11" t="s">
        <v>64</v>
      </c>
      <c r="H89" s="4"/>
      <c r="I89" s="2">
        <v>84</v>
      </c>
      <c r="J89" s="2">
        <f t="shared" si="15"/>
        <v>6756.84</v>
      </c>
      <c r="K89" s="21">
        <f t="shared" si="16"/>
        <v>6757</v>
      </c>
      <c r="L89" s="21">
        <f t="shared" si="17"/>
        <v>1126</v>
      </c>
      <c r="M89" s="11" t="s">
        <v>65</v>
      </c>
      <c r="O89" s="4"/>
      <c r="P89" s="2">
        <v>84</v>
      </c>
      <c r="Q89" s="2">
        <f t="shared" si="18"/>
        <v>37791.360000000001</v>
      </c>
      <c r="R89" s="21">
        <f t="shared" si="19"/>
        <v>37791</v>
      </c>
      <c r="S89" s="21">
        <f t="shared" si="20"/>
        <v>6298</v>
      </c>
      <c r="T89" s="11" t="s">
        <v>66</v>
      </c>
      <c r="V89" s="4"/>
      <c r="W89" s="2">
        <v>84</v>
      </c>
      <c r="X89" s="2">
        <f t="shared" si="21"/>
        <v>57600</v>
      </c>
      <c r="Y89" s="21">
        <f t="shared" si="22"/>
        <v>57600</v>
      </c>
      <c r="Z89" s="21">
        <f t="shared" si="23"/>
        <v>9600</v>
      </c>
      <c r="AA89" s="6" t="s">
        <v>22</v>
      </c>
    </row>
    <row r="90" spans="1:27" x14ac:dyDescent="0.3">
      <c r="A90" s="4"/>
      <c r="B90" s="2">
        <v>85</v>
      </c>
      <c r="C90" s="2">
        <f t="shared" si="12"/>
        <v>1681</v>
      </c>
      <c r="D90" s="21">
        <f t="shared" si="13"/>
        <v>1681</v>
      </c>
      <c r="E90" s="21">
        <f t="shared" si="14"/>
        <v>280</v>
      </c>
      <c r="F90" s="11" t="s">
        <v>64</v>
      </c>
      <c r="H90" s="4"/>
      <c r="I90" s="2">
        <v>85</v>
      </c>
      <c r="J90" s="2">
        <f t="shared" si="15"/>
        <v>6889</v>
      </c>
      <c r="K90" s="21">
        <f t="shared" si="16"/>
        <v>6889</v>
      </c>
      <c r="L90" s="21">
        <f t="shared" si="17"/>
        <v>1148</v>
      </c>
      <c r="M90" s="11" t="s">
        <v>65</v>
      </c>
      <c r="O90" s="4"/>
      <c r="P90" s="2">
        <v>85</v>
      </c>
      <c r="Q90" s="2">
        <f t="shared" si="18"/>
        <v>38416</v>
      </c>
      <c r="R90" s="21">
        <f t="shared" si="19"/>
        <v>38416</v>
      </c>
      <c r="S90" s="21">
        <f t="shared" si="20"/>
        <v>6402</v>
      </c>
      <c r="T90" s="11" t="s">
        <v>66</v>
      </c>
      <c r="V90" s="4"/>
      <c r="W90" s="2">
        <v>85</v>
      </c>
      <c r="X90" s="2">
        <f t="shared" si="21"/>
        <v>57600</v>
      </c>
      <c r="Y90" s="21">
        <f t="shared" si="22"/>
        <v>57600</v>
      </c>
      <c r="Z90" s="21">
        <f t="shared" si="23"/>
        <v>9600</v>
      </c>
      <c r="AA90" s="6" t="s">
        <v>22</v>
      </c>
    </row>
    <row r="91" spans="1:27" x14ac:dyDescent="0.3">
      <c r="A91" s="4"/>
      <c r="B91" s="2">
        <v>86</v>
      </c>
      <c r="C91" s="2">
        <f t="shared" si="12"/>
        <v>1713.9599999999998</v>
      </c>
      <c r="D91" s="21">
        <f t="shared" si="13"/>
        <v>1714</v>
      </c>
      <c r="E91" s="21">
        <f t="shared" si="14"/>
        <v>285</v>
      </c>
      <c r="F91" s="11" t="s">
        <v>64</v>
      </c>
      <c r="H91" s="4"/>
      <c r="I91" s="2">
        <v>86</v>
      </c>
      <c r="J91" s="2">
        <f t="shared" si="15"/>
        <v>7022.44</v>
      </c>
      <c r="K91" s="21">
        <f t="shared" si="16"/>
        <v>7022</v>
      </c>
      <c r="L91" s="21">
        <f t="shared" si="17"/>
        <v>1170</v>
      </c>
      <c r="M91" s="11" t="s">
        <v>65</v>
      </c>
      <c r="O91" s="4"/>
      <c r="P91" s="2">
        <v>86</v>
      </c>
      <c r="Q91" s="2">
        <f t="shared" si="18"/>
        <v>39045.759999999995</v>
      </c>
      <c r="R91" s="21">
        <f t="shared" si="19"/>
        <v>39046</v>
      </c>
      <c r="S91" s="21">
        <f t="shared" si="20"/>
        <v>6507</v>
      </c>
      <c r="T91" s="11" t="s">
        <v>66</v>
      </c>
      <c r="V91" s="4"/>
      <c r="W91" s="2">
        <v>86</v>
      </c>
      <c r="X91" s="2">
        <f t="shared" si="21"/>
        <v>57600</v>
      </c>
      <c r="Y91" s="21">
        <f t="shared" si="22"/>
        <v>57600</v>
      </c>
      <c r="Z91" s="21">
        <f t="shared" si="23"/>
        <v>9600</v>
      </c>
      <c r="AA91" s="6" t="s">
        <v>22</v>
      </c>
    </row>
    <row r="92" spans="1:27" x14ac:dyDescent="0.3">
      <c r="A92" s="4"/>
      <c r="B92" s="2">
        <v>87</v>
      </c>
      <c r="C92" s="2">
        <f t="shared" si="12"/>
        <v>1747.2400000000005</v>
      </c>
      <c r="D92" s="21">
        <f t="shared" si="13"/>
        <v>1747</v>
      </c>
      <c r="E92" s="21">
        <f t="shared" si="14"/>
        <v>291</v>
      </c>
      <c r="F92" s="11" t="s">
        <v>64</v>
      </c>
      <c r="H92" s="4"/>
      <c r="I92" s="2">
        <v>87</v>
      </c>
      <c r="J92" s="2">
        <f t="shared" si="15"/>
        <v>7157.1600000000017</v>
      </c>
      <c r="K92" s="21">
        <f t="shared" si="16"/>
        <v>7157</v>
      </c>
      <c r="L92" s="21">
        <f t="shared" si="17"/>
        <v>1192</v>
      </c>
      <c r="M92" s="11" t="s">
        <v>65</v>
      </c>
      <c r="O92" s="4"/>
      <c r="P92" s="2">
        <v>87</v>
      </c>
      <c r="Q92" s="2">
        <f t="shared" si="18"/>
        <v>39680.640000000007</v>
      </c>
      <c r="R92" s="21">
        <f t="shared" si="19"/>
        <v>39681</v>
      </c>
      <c r="S92" s="21">
        <f t="shared" si="20"/>
        <v>6613</v>
      </c>
      <c r="T92" s="11" t="s">
        <v>66</v>
      </c>
      <c r="V92" s="4"/>
      <c r="W92" s="2">
        <v>87</v>
      </c>
      <c r="X92" s="2">
        <f t="shared" si="21"/>
        <v>57600</v>
      </c>
      <c r="Y92" s="21">
        <f t="shared" si="22"/>
        <v>57600</v>
      </c>
      <c r="Z92" s="21">
        <f t="shared" si="23"/>
        <v>9600</v>
      </c>
      <c r="AA92" s="6" t="s">
        <v>22</v>
      </c>
    </row>
    <row r="93" spans="1:27" x14ac:dyDescent="0.3">
      <c r="A93" s="4"/>
      <c r="B93" s="2">
        <v>88</v>
      </c>
      <c r="C93" s="2">
        <f t="shared" si="12"/>
        <v>1780.8400000000001</v>
      </c>
      <c r="D93" s="21">
        <f t="shared" si="13"/>
        <v>1781</v>
      </c>
      <c r="E93" s="21">
        <f t="shared" si="14"/>
        <v>296</v>
      </c>
      <c r="F93" s="11" t="s">
        <v>64</v>
      </c>
      <c r="H93" s="4"/>
      <c r="I93" s="2">
        <v>88</v>
      </c>
      <c r="J93" s="2">
        <f t="shared" si="15"/>
        <v>7293.1600000000008</v>
      </c>
      <c r="K93" s="21">
        <f t="shared" si="16"/>
        <v>7293</v>
      </c>
      <c r="L93" s="21">
        <f t="shared" si="17"/>
        <v>1215</v>
      </c>
      <c r="M93" s="11" t="s">
        <v>65</v>
      </c>
      <c r="O93" s="4"/>
      <c r="P93" s="2">
        <v>88</v>
      </c>
      <c r="Q93" s="2">
        <f t="shared" si="18"/>
        <v>40320.640000000007</v>
      </c>
      <c r="R93" s="21">
        <f t="shared" si="19"/>
        <v>40321</v>
      </c>
      <c r="S93" s="21">
        <f t="shared" si="20"/>
        <v>6720</v>
      </c>
      <c r="T93" s="11" t="s">
        <v>66</v>
      </c>
      <c r="V93" s="4"/>
      <c r="W93" s="2">
        <v>88</v>
      </c>
      <c r="X93" s="2">
        <f t="shared" si="21"/>
        <v>57600</v>
      </c>
      <c r="Y93" s="21">
        <f t="shared" si="22"/>
        <v>57600</v>
      </c>
      <c r="Z93" s="21">
        <f t="shared" si="23"/>
        <v>9600</v>
      </c>
      <c r="AA93" s="6" t="s">
        <v>22</v>
      </c>
    </row>
    <row r="94" spans="1:27" x14ac:dyDescent="0.3">
      <c r="A94" s="4"/>
      <c r="B94" s="2">
        <v>89</v>
      </c>
      <c r="C94" s="2">
        <f t="shared" si="12"/>
        <v>1814.7600000000002</v>
      </c>
      <c r="D94" s="21">
        <f t="shared" si="13"/>
        <v>1815</v>
      </c>
      <c r="E94" s="21">
        <f t="shared" si="14"/>
        <v>302</v>
      </c>
      <c r="F94" s="11" t="s">
        <v>64</v>
      </c>
      <c r="H94" s="4"/>
      <c r="I94" s="2">
        <v>89</v>
      </c>
      <c r="J94" s="2">
        <f t="shared" si="15"/>
        <v>7430.4400000000005</v>
      </c>
      <c r="K94" s="21">
        <f t="shared" si="16"/>
        <v>7430</v>
      </c>
      <c r="L94" s="21">
        <f t="shared" si="17"/>
        <v>1238</v>
      </c>
      <c r="M94" s="11" t="s">
        <v>65</v>
      </c>
      <c r="O94" s="4"/>
      <c r="P94" s="2">
        <v>89</v>
      </c>
      <c r="Q94" s="2">
        <f t="shared" si="18"/>
        <v>40965.760000000002</v>
      </c>
      <c r="R94" s="21">
        <f t="shared" si="19"/>
        <v>40966</v>
      </c>
      <c r="S94" s="21">
        <f t="shared" si="20"/>
        <v>6827</v>
      </c>
      <c r="T94" s="11" t="s">
        <v>66</v>
      </c>
      <c r="V94" s="4"/>
      <c r="W94" s="2">
        <v>89</v>
      </c>
      <c r="X94" s="2">
        <f t="shared" si="21"/>
        <v>57600</v>
      </c>
      <c r="Y94" s="21">
        <f t="shared" si="22"/>
        <v>57600</v>
      </c>
      <c r="Z94" s="21">
        <f t="shared" si="23"/>
        <v>9600</v>
      </c>
      <c r="AA94" s="6" t="s">
        <v>22</v>
      </c>
    </row>
    <row r="95" spans="1:27" x14ac:dyDescent="0.3">
      <c r="A95" s="4"/>
      <c r="B95" s="2">
        <v>90</v>
      </c>
      <c r="C95" s="2">
        <f t="shared" si="12"/>
        <v>1849</v>
      </c>
      <c r="D95" s="21">
        <f t="shared" si="13"/>
        <v>1849</v>
      </c>
      <c r="E95" s="21">
        <f t="shared" si="14"/>
        <v>308</v>
      </c>
      <c r="F95" s="11" t="s">
        <v>64</v>
      </c>
      <c r="H95" s="4"/>
      <c r="I95" s="2">
        <v>90</v>
      </c>
      <c r="J95" s="2">
        <f t="shared" si="15"/>
        <v>7569</v>
      </c>
      <c r="K95" s="21">
        <f t="shared" si="16"/>
        <v>7569</v>
      </c>
      <c r="L95" s="21">
        <f t="shared" si="17"/>
        <v>1261</v>
      </c>
      <c r="M95" s="11" t="s">
        <v>65</v>
      </c>
      <c r="O95" s="4"/>
      <c r="P95" s="2">
        <v>90</v>
      </c>
      <c r="Q95" s="2">
        <f t="shared" si="18"/>
        <v>41616</v>
      </c>
      <c r="R95" s="21">
        <f t="shared" si="19"/>
        <v>41616</v>
      </c>
      <c r="S95" s="21">
        <f t="shared" si="20"/>
        <v>6936</v>
      </c>
      <c r="T95" s="11" t="s">
        <v>66</v>
      </c>
      <c r="V95" s="4"/>
      <c r="W95" s="2">
        <v>90</v>
      </c>
      <c r="X95" s="2">
        <f t="shared" si="21"/>
        <v>57600</v>
      </c>
      <c r="Y95" s="21">
        <f t="shared" si="22"/>
        <v>57600</v>
      </c>
      <c r="Z95" s="21">
        <f t="shared" si="23"/>
        <v>9600</v>
      </c>
      <c r="AA95" s="6" t="s">
        <v>22</v>
      </c>
    </row>
    <row r="96" spans="1:27" x14ac:dyDescent="0.3">
      <c r="A96" s="4"/>
      <c r="B96" s="2">
        <v>91</v>
      </c>
      <c r="C96" s="2">
        <f t="shared" si="12"/>
        <v>1883.56</v>
      </c>
      <c r="D96" s="21">
        <f t="shared" si="13"/>
        <v>1884</v>
      </c>
      <c r="E96" s="21">
        <f t="shared" si="14"/>
        <v>313</v>
      </c>
      <c r="F96" s="11" t="s">
        <v>64</v>
      </c>
      <c r="H96" s="4"/>
      <c r="I96" s="2">
        <v>91</v>
      </c>
      <c r="J96" s="2">
        <f t="shared" si="15"/>
        <v>7708.8399999999992</v>
      </c>
      <c r="K96" s="21">
        <f t="shared" si="16"/>
        <v>7709</v>
      </c>
      <c r="L96" s="21">
        <f t="shared" si="17"/>
        <v>1284</v>
      </c>
      <c r="M96" s="11" t="s">
        <v>65</v>
      </c>
      <c r="O96" s="4"/>
      <c r="P96" s="2">
        <v>91</v>
      </c>
      <c r="Q96" s="2">
        <f t="shared" si="18"/>
        <v>42271.360000000001</v>
      </c>
      <c r="R96" s="21">
        <f t="shared" si="19"/>
        <v>42271</v>
      </c>
      <c r="S96" s="21">
        <f t="shared" si="20"/>
        <v>7045</v>
      </c>
      <c r="T96" s="11" t="s">
        <v>66</v>
      </c>
      <c r="V96" s="4"/>
      <c r="W96" s="2">
        <v>91</v>
      </c>
      <c r="X96" s="2">
        <f t="shared" si="21"/>
        <v>57600</v>
      </c>
      <c r="Y96" s="21">
        <f t="shared" si="22"/>
        <v>57600</v>
      </c>
      <c r="Z96" s="21">
        <f t="shared" si="23"/>
        <v>9600</v>
      </c>
      <c r="AA96" s="6" t="s">
        <v>22</v>
      </c>
    </row>
    <row r="97" spans="1:27" x14ac:dyDescent="0.3">
      <c r="A97" s="4"/>
      <c r="B97" s="2">
        <v>92</v>
      </c>
      <c r="C97" s="2">
        <f t="shared" si="12"/>
        <v>1918.4400000000003</v>
      </c>
      <c r="D97" s="21">
        <f t="shared" si="13"/>
        <v>1918</v>
      </c>
      <c r="E97" s="21">
        <f t="shared" si="14"/>
        <v>319</v>
      </c>
      <c r="F97" s="11" t="s">
        <v>64</v>
      </c>
      <c r="H97" s="4"/>
      <c r="I97" s="2">
        <v>92</v>
      </c>
      <c r="J97" s="2">
        <f t="shared" si="15"/>
        <v>7849.9600000000019</v>
      </c>
      <c r="K97" s="21">
        <f t="shared" si="16"/>
        <v>7850</v>
      </c>
      <c r="L97" s="21">
        <f t="shared" si="17"/>
        <v>1308</v>
      </c>
      <c r="M97" s="11" t="s">
        <v>65</v>
      </c>
      <c r="O97" s="4"/>
      <c r="P97" s="2">
        <v>92</v>
      </c>
      <c r="Q97" s="2">
        <f t="shared" si="18"/>
        <v>42931.840000000004</v>
      </c>
      <c r="R97" s="21">
        <f t="shared" si="19"/>
        <v>42932</v>
      </c>
      <c r="S97" s="21">
        <f t="shared" si="20"/>
        <v>7155</v>
      </c>
      <c r="T97" s="11" t="s">
        <v>66</v>
      </c>
      <c r="V97" s="4"/>
      <c r="W97" s="2">
        <v>92</v>
      </c>
      <c r="X97" s="2">
        <f t="shared" si="21"/>
        <v>57600</v>
      </c>
      <c r="Y97" s="21">
        <f t="shared" si="22"/>
        <v>57600</v>
      </c>
      <c r="Z97" s="21">
        <f t="shared" si="23"/>
        <v>9600</v>
      </c>
      <c r="AA97" s="6" t="s">
        <v>22</v>
      </c>
    </row>
    <row r="98" spans="1:27" x14ac:dyDescent="0.3">
      <c r="A98" s="4"/>
      <c r="B98" s="2">
        <v>93</v>
      </c>
      <c r="C98" s="2">
        <f t="shared" si="12"/>
        <v>1953.6400000000003</v>
      </c>
      <c r="D98" s="21">
        <f t="shared" si="13"/>
        <v>1954</v>
      </c>
      <c r="E98" s="21">
        <f t="shared" si="14"/>
        <v>325</v>
      </c>
      <c r="F98" s="11" t="s">
        <v>64</v>
      </c>
      <c r="H98" s="4"/>
      <c r="I98" s="2">
        <v>93</v>
      </c>
      <c r="J98" s="2">
        <f t="shared" si="15"/>
        <v>7992.3600000000006</v>
      </c>
      <c r="K98" s="21">
        <f t="shared" si="16"/>
        <v>7992</v>
      </c>
      <c r="L98" s="21">
        <f t="shared" si="17"/>
        <v>1332</v>
      </c>
      <c r="M98" s="11" t="s">
        <v>65</v>
      </c>
      <c r="O98" s="4"/>
      <c r="P98" s="2">
        <v>93</v>
      </c>
      <c r="Q98" s="2">
        <f t="shared" si="18"/>
        <v>43597.440000000002</v>
      </c>
      <c r="R98" s="21">
        <f t="shared" si="19"/>
        <v>43597</v>
      </c>
      <c r="S98" s="21">
        <f t="shared" si="20"/>
        <v>7266</v>
      </c>
      <c r="T98" s="11" t="s">
        <v>66</v>
      </c>
      <c r="V98" s="4"/>
      <c r="W98" s="2">
        <v>93</v>
      </c>
      <c r="X98" s="2">
        <f t="shared" si="21"/>
        <v>57600</v>
      </c>
      <c r="Y98" s="21">
        <f t="shared" si="22"/>
        <v>57600</v>
      </c>
      <c r="Z98" s="21">
        <f t="shared" si="23"/>
        <v>9600</v>
      </c>
      <c r="AA98" s="6" t="s">
        <v>22</v>
      </c>
    </row>
    <row r="99" spans="1:27" x14ac:dyDescent="0.3">
      <c r="A99" s="4"/>
      <c r="B99" s="2">
        <v>94</v>
      </c>
      <c r="C99" s="2">
        <f t="shared" si="12"/>
        <v>1989.16</v>
      </c>
      <c r="D99" s="21">
        <f t="shared" si="13"/>
        <v>1989</v>
      </c>
      <c r="E99" s="21">
        <f t="shared" si="14"/>
        <v>331</v>
      </c>
      <c r="F99" s="11" t="s">
        <v>64</v>
      </c>
      <c r="H99" s="4"/>
      <c r="I99" s="2">
        <v>94</v>
      </c>
      <c r="J99" s="2">
        <f t="shared" si="15"/>
        <v>8136.0400000000009</v>
      </c>
      <c r="K99" s="21">
        <f t="shared" si="16"/>
        <v>8136</v>
      </c>
      <c r="L99" s="21">
        <f t="shared" si="17"/>
        <v>1356</v>
      </c>
      <c r="M99" s="11" t="s">
        <v>65</v>
      </c>
      <c r="O99" s="4"/>
      <c r="P99" s="2">
        <v>94</v>
      </c>
      <c r="Q99" s="2">
        <f t="shared" si="18"/>
        <v>44268.160000000003</v>
      </c>
      <c r="R99" s="21">
        <f t="shared" si="19"/>
        <v>44268</v>
      </c>
      <c r="S99" s="21">
        <f t="shared" si="20"/>
        <v>7378</v>
      </c>
      <c r="T99" s="11" t="s">
        <v>66</v>
      </c>
      <c r="V99" s="4"/>
      <c r="W99" s="2">
        <v>94</v>
      </c>
      <c r="X99" s="2">
        <f t="shared" si="21"/>
        <v>57600</v>
      </c>
      <c r="Y99" s="21">
        <f t="shared" si="22"/>
        <v>57600</v>
      </c>
      <c r="Z99" s="21">
        <f t="shared" si="23"/>
        <v>9600</v>
      </c>
      <c r="AA99" s="6" t="s">
        <v>22</v>
      </c>
    </row>
    <row r="100" spans="1:27" x14ac:dyDescent="0.3">
      <c r="A100" s="4"/>
      <c r="B100" s="2">
        <v>95</v>
      </c>
      <c r="C100" s="2">
        <f t="shared" si="12"/>
        <v>2025</v>
      </c>
      <c r="D100" s="21">
        <f t="shared" si="13"/>
        <v>2025</v>
      </c>
      <c r="E100" s="21">
        <f t="shared" si="14"/>
        <v>337</v>
      </c>
      <c r="F100" s="11" t="s">
        <v>64</v>
      </c>
      <c r="H100" s="4"/>
      <c r="I100" s="2">
        <v>95</v>
      </c>
      <c r="J100" s="2">
        <f t="shared" si="15"/>
        <v>8281</v>
      </c>
      <c r="K100" s="21">
        <f t="shared" si="16"/>
        <v>8281</v>
      </c>
      <c r="L100" s="21">
        <f t="shared" si="17"/>
        <v>1380</v>
      </c>
      <c r="M100" s="11" t="s">
        <v>65</v>
      </c>
      <c r="O100" s="4"/>
      <c r="P100" s="2">
        <v>95</v>
      </c>
      <c r="Q100" s="2">
        <f t="shared" si="18"/>
        <v>44944</v>
      </c>
      <c r="R100" s="21">
        <f t="shared" si="19"/>
        <v>44944</v>
      </c>
      <c r="S100" s="21">
        <f t="shared" si="20"/>
        <v>7490</v>
      </c>
      <c r="T100" s="11" t="s">
        <v>66</v>
      </c>
      <c r="V100" s="4"/>
      <c r="W100" s="2">
        <v>95</v>
      </c>
      <c r="X100" s="2">
        <f t="shared" si="21"/>
        <v>57600</v>
      </c>
      <c r="Y100" s="21">
        <f t="shared" si="22"/>
        <v>57600</v>
      </c>
      <c r="Z100" s="21">
        <f t="shared" si="23"/>
        <v>9600</v>
      </c>
      <c r="AA100" s="6" t="s">
        <v>22</v>
      </c>
    </row>
    <row r="101" spans="1:27" x14ac:dyDescent="0.3">
      <c r="A101" s="4"/>
      <c r="B101" s="2">
        <v>96</v>
      </c>
      <c r="C101" s="2">
        <f t="shared" si="12"/>
        <v>2061.1600000000003</v>
      </c>
      <c r="D101" s="21">
        <f t="shared" si="13"/>
        <v>2061</v>
      </c>
      <c r="E101" s="21">
        <f t="shared" si="14"/>
        <v>343</v>
      </c>
      <c r="F101" s="11" t="s">
        <v>64</v>
      </c>
      <c r="H101" s="4"/>
      <c r="I101" s="2">
        <v>96</v>
      </c>
      <c r="J101" s="2">
        <f t="shared" si="15"/>
        <v>8427.2400000000016</v>
      </c>
      <c r="K101" s="21">
        <f t="shared" si="16"/>
        <v>8427</v>
      </c>
      <c r="L101" s="21">
        <f t="shared" si="17"/>
        <v>1404</v>
      </c>
      <c r="M101" s="11" t="s">
        <v>65</v>
      </c>
      <c r="O101" s="4"/>
      <c r="P101" s="2">
        <v>96</v>
      </c>
      <c r="Q101" s="2">
        <f t="shared" si="18"/>
        <v>45624.960000000006</v>
      </c>
      <c r="R101" s="21">
        <f t="shared" si="19"/>
        <v>45625</v>
      </c>
      <c r="S101" s="21">
        <f t="shared" si="20"/>
        <v>7604</v>
      </c>
      <c r="T101" s="11" t="s">
        <v>66</v>
      </c>
      <c r="V101" s="4"/>
      <c r="W101" s="2">
        <v>96</v>
      </c>
      <c r="X101" s="2">
        <f t="shared" si="21"/>
        <v>57600</v>
      </c>
      <c r="Y101" s="21">
        <f t="shared" si="22"/>
        <v>57600</v>
      </c>
      <c r="Z101" s="21">
        <f t="shared" si="23"/>
        <v>9600</v>
      </c>
      <c r="AA101" s="6" t="s">
        <v>22</v>
      </c>
    </row>
    <row r="102" spans="1:27" x14ac:dyDescent="0.3">
      <c r="A102" s="4"/>
      <c r="B102" s="2">
        <v>97</v>
      </c>
      <c r="C102" s="2">
        <f t="shared" si="12"/>
        <v>2097.6400000000003</v>
      </c>
      <c r="D102" s="21">
        <f t="shared" si="13"/>
        <v>2098</v>
      </c>
      <c r="E102" s="21">
        <f t="shared" si="14"/>
        <v>349</v>
      </c>
      <c r="F102" s="11" t="s">
        <v>64</v>
      </c>
      <c r="H102" s="4"/>
      <c r="I102" s="2">
        <v>97</v>
      </c>
      <c r="J102" s="2">
        <f t="shared" si="15"/>
        <v>8574.760000000002</v>
      </c>
      <c r="K102" s="21">
        <f t="shared" si="16"/>
        <v>8575</v>
      </c>
      <c r="L102" s="21">
        <f t="shared" si="17"/>
        <v>1429</v>
      </c>
      <c r="M102" s="11" t="s">
        <v>65</v>
      </c>
      <c r="O102" s="4"/>
      <c r="P102" s="2">
        <v>97</v>
      </c>
      <c r="Q102" s="2">
        <f t="shared" si="18"/>
        <v>46311.040000000008</v>
      </c>
      <c r="R102" s="21">
        <f t="shared" si="19"/>
        <v>46311</v>
      </c>
      <c r="S102" s="21">
        <f t="shared" si="20"/>
        <v>7718</v>
      </c>
      <c r="T102" s="11" t="s">
        <v>66</v>
      </c>
      <c r="V102" s="4"/>
      <c r="W102" s="2">
        <v>97</v>
      </c>
      <c r="X102" s="2">
        <f t="shared" si="21"/>
        <v>57600</v>
      </c>
      <c r="Y102" s="21">
        <f t="shared" si="22"/>
        <v>57600</v>
      </c>
      <c r="Z102" s="21">
        <f t="shared" si="23"/>
        <v>9600</v>
      </c>
      <c r="AA102" s="6" t="s">
        <v>22</v>
      </c>
    </row>
    <row r="103" spans="1:27" x14ac:dyDescent="0.3">
      <c r="A103" s="4"/>
      <c r="B103" s="2">
        <v>98</v>
      </c>
      <c r="C103" s="2">
        <f t="shared" si="12"/>
        <v>2134.44</v>
      </c>
      <c r="D103" s="21">
        <f t="shared" si="13"/>
        <v>2134</v>
      </c>
      <c r="E103" s="21">
        <f t="shared" si="14"/>
        <v>355</v>
      </c>
      <c r="F103" s="11" t="s">
        <v>64</v>
      </c>
      <c r="H103" s="4"/>
      <c r="I103" s="2">
        <v>98</v>
      </c>
      <c r="J103" s="2">
        <f t="shared" si="15"/>
        <v>8723.5600000000013</v>
      </c>
      <c r="K103" s="21">
        <f t="shared" si="16"/>
        <v>8724</v>
      </c>
      <c r="L103" s="21">
        <f t="shared" si="17"/>
        <v>1454</v>
      </c>
      <c r="M103" s="11" t="s">
        <v>65</v>
      </c>
      <c r="O103" s="4"/>
      <c r="P103" s="2">
        <v>98</v>
      </c>
      <c r="Q103" s="2">
        <f t="shared" si="18"/>
        <v>47002.240000000005</v>
      </c>
      <c r="R103" s="21">
        <f t="shared" si="19"/>
        <v>47002</v>
      </c>
      <c r="S103" s="21">
        <f t="shared" si="20"/>
        <v>7833</v>
      </c>
      <c r="T103" s="11" t="s">
        <v>66</v>
      </c>
      <c r="V103" s="4"/>
      <c r="W103" s="2">
        <v>98</v>
      </c>
      <c r="X103" s="2">
        <f t="shared" si="21"/>
        <v>57600</v>
      </c>
      <c r="Y103" s="21">
        <f t="shared" si="22"/>
        <v>57600</v>
      </c>
      <c r="Z103" s="21">
        <f t="shared" si="23"/>
        <v>9600</v>
      </c>
      <c r="AA103" s="6" t="s">
        <v>22</v>
      </c>
    </row>
    <row r="104" spans="1:27" x14ac:dyDescent="0.3">
      <c r="A104" s="4"/>
      <c r="B104" s="3">
        <v>99</v>
      </c>
      <c r="C104" s="2">
        <f t="shared" si="12"/>
        <v>2171.56</v>
      </c>
      <c r="D104" s="21">
        <f t="shared" si="13"/>
        <v>2172</v>
      </c>
      <c r="E104" s="21">
        <f t="shared" si="14"/>
        <v>361</v>
      </c>
      <c r="F104" s="11" t="s">
        <v>64</v>
      </c>
      <c r="H104" s="4"/>
      <c r="I104" s="3">
        <v>99</v>
      </c>
      <c r="J104" s="2">
        <f t="shared" si="15"/>
        <v>8873.6400000000012</v>
      </c>
      <c r="K104" s="21">
        <f t="shared" si="16"/>
        <v>8874</v>
      </c>
      <c r="L104" s="21">
        <f t="shared" si="17"/>
        <v>1479</v>
      </c>
      <c r="M104" s="11" t="s">
        <v>65</v>
      </c>
      <c r="O104" s="4"/>
      <c r="P104" s="3">
        <v>99</v>
      </c>
      <c r="Q104" s="2">
        <f t="shared" si="18"/>
        <v>47698.560000000005</v>
      </c>
      <c r="R104" s="21">
        <f t="shared" si="19"/>
        <v>47699</v>
      </c>
      <c r="S104" s="21">
        <f t="shared" si="20"/>
        <v>7949</v>
      </c>
      <c r="T104" s="11" t="s">
        <v>66</v>
      </c>
      <c r="V104" s="4"/>
      <c r="W104" s="3">
        <v>99</v>
      </c>
      <c r="X104" s="2">
        <f t="shared" si="21"/>
        <v>57600</v>
      </c>
      <c r="Y104" s="21">
        <f t="shared" si="22"/>
        <v>57600</v>
      </c>
      <c r="Z104" s="21">
        <f t="shared" si="23"/>
        <v>9600</v>
      </c>
      <c r="AA104" s="6" t="s">
        <v>22</v>
      </c>
    </row>
    <row r="105" spans="1:27" x14ac:dyDescent="0.3">
      <c r="A105" s="4"/>
      <c r="B105" s="2">
        <v>100</v>
      </c>
      <c r="C105" s="2">
        <f t="shared" si="12"/>
        <v>2209</v>
      </c>
      <c r="D105" s="21">
        <f t="shared" si="13"/>
        <v>2209</v>
      </c>
      <c r="E105" s="21">
        <f t="shared" si="14"/>
        <v>368</v>
      </c>
      <c r="F105" s="11" t="s">
        <v>64</v>
      </c>
      <c r="H105" s="4"/>
      <c r="I105" s="2">
        <v>100</v>
      </c>
      <c r="J105" s="2">
        <f t="shared" si="15"/>
        <v>9025</v>
      </c>
      <c r="K105" s="21">
        <f t="shared" si="16"/>
        <v>9025</v>
      </c>
      <c r="L105" s="21">
        <f t="shared" si="17"/>
        <v>1504</v>
      </c>
      <c r="M105" s="11" t="s">
        <v>65</v>
      </c>
      <c r="O105" s="4"/>
      <c r="P105" s="2">
        <v>100</v>
      </c>
      <c r="Q105" s="2">
        <f t="shared" si="18"/>
        <v>48400</v>
      </c>
      <c r="R105" s="21">
        <f t="shared" si="19"/>
        <v>48400</v>
      </c>
      <c r="S105" s="21">
        <f t="shared" si="20"/>
        <v>8066</v>
      </c>
      <c r="T105" s="11" t="s">
        <v>66</v>
      </c>
      <c r="V105" s="4"/>
      <c r="W105" s="2">
        <v>100</v>
      </c>
      <c r="X105" s="2">
        <f t="shared" si="21"/>
        <v>57600</v>
      </c>
      <c r="Y105" s="21">
        <f t="shared" si="22"/>
        <v>57600</v>
      </c>
      <c r="Z105" s="21">
        <f t="shared" si="23"/>
        <v>9600</v>
      </c>
      <c r="AA105" s="6" t="s">
        <v>22</v>
      </c>
    </row>
    <row r="106" spans="1:27" x14ac:dyDescent="0.3">
      <c r="B106" s="137" t="s">
        <v>14</v>
      </c>
      <c r="C106" s="137"/>
      <c r="D106" s="5">
        <f>SUM(D6:D105)</f>
        <v>87316</v>
      </c>
      <c r="E106" s="2">
        <v>361</v>
      </c>
      <c r="F106" s="11" t="s">
        <v>64</v>
      </c>
      <c r="I106" s="137" t="s">
        <v>4</v>
      </c>
      <c r="J106" s="137"/>
      <c r="K106" s="5">
        <f>SUM(K6:K105)</f>
        <v>360244</v>
      </c>
      <c r="L106" s="2">
        <v>1479</v>
      </c>
      <c r="M106" s="11" t="s">
        <v>65</v>
      </c>
      <c r="P106" s="137" t="s">
        <v>4</v>
      </c>
      <c r="Q106" s="137"/>
      <c r="R106" s="5">
        <f>SUM(Q6:Q105)</f>
        <v>2195776.0000000005</v>
      </c>
      <c r="S106" s="2">
        <v>7949</v>
      </c>
      <c r="T106" s="11" t="s">
        <v>66</v>
      </c>
      <c r="W106" s="137" t="s">
        <v>4</v>
      </c>
      <c r="X106" s="137"/>
      <c r="Y106" s="5">
        <f>SUM(X6:X105)</f>
        <v>5760000</v>
      </c>
      <c r="Z106" s="2">
        <v>34930</v>
      </c>
      <c r="AA106" s="7" t="s">
        <v>22</v>
      </c>
    </row>
    <row r="108" spans="1:27" x14ac:dyDescent="0.3">
      <c r="C108">
        <f>POWER((7+0.4*(0-1)),2)</f>
        <v>43.559999999999995</v>
      </c>
      <c r="D108" s="21">
        <f t="shared" ref="D108" si="24">ROUND(C108:C207,0)</f>
        <v>44</v>
      </c>
      <c r="E108" s="21">
        <f t="shared" ref="E108" si="25">QUOTIENT(C108,6)</f>
        <v>7</v>
      </c>
    </row>
  </sheetData>
  <mergeCells count="28">
    <mergeCell ref="P106:Q106"/>
    <mergeCell ref="W106:X106"/>
    <mergeCell ref="Z3:AA3"/>
    <mergeCell ref="Z4:AA4"/>
    <mergeCell ref="S3:T3"/>
    <mergeCell ref="S4:T4"/>
    <mergeCell ref="P1:Q2"/>
    <mergeCell ref="R1:T2"/>
    <mergeCell ref="W1:X2"/>
    <mergeCell ref="Y1:AA2"/>
    <mergeCell ref="L4:M4"/>
    <mergeCell ref="L3:M3"/>
    <mergeCell ref="P3:R3"/>
    <mergeCell ref="P4:R4"/>
    <mergeCell ref="W3:Y3"/>
    <mergeCell ref="W4:Y4"/>
    <mergeCell ref="B106:C106"/>
    <mergeCell ref="E3:F3"/>
    <mergeCell ref="I3:K3"/>
    <mergeCell ref="I4:K4"/>
    <mergeCell ref="I1:J2"/>
    <mergeCell ref="K1:M2"/>
    <mergeCell ref="I106:J106"/>
    <mergeCell ref="B1:C2"/>
    <mergeCell ref="D1:F2"/>
    <mergeCell ref="E4:F4"/>
    <mergeCell ref="B3:D3"/>
    <mergeCell ref="B4:D4"/>
  </mergeCells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204"/>
  <sheetViews>
    <sheetView topLeftCell="A16" workbookViewId="0">
      <selection activeCell="F35" sqref="F35"/>
    </sheetView>
  </sheetViews>
  <sheetFormatPr defaultRowHeight="16.5" x14ac:dyDescent="0.3"/>
  <cols>
    <col min="2" max="2" width="2.25" customWidth="1"/>
    <col min="3" max="3" width="12.125" customWidth="1"/>
    <col min="4" max="4" width="11.75" customWidth="1"/>
    <col min="5" max="5" width="11.625" customWidth="1"/>
    <col min="6" max="6" width="9.25" customWidth="1"/>
    <col min="9" max="9" width="11.125" customWidth="1"/>
    <col min="13" max="13" width="14.375" customWidth="1"/>
    <col min="14" max="14" width="27.5" customWidth="1"/>
  </cols>
  <sheetData>
    <row r="1" spans="2:14" ht="16.5" customHeight="1" x14ac:dyDescent="0.3">
      <c r="C1" s="157" t="s">
        <v>28</v>
      </c>
      <c r="D1" s="157"/>
      <c r="E1" s="157"/>
      <c r="F1" s="157"/>
      <c r="G1" s="157"/>
      <c r="H1" s="157"/>
      <c r="I1" s="157"/>
    </row>
    <row r="2" spans="2:14" ht="16.5" customHeight="1" thickBot="1" x14ac:dyDescent="0.35">
      <c r="C2" s="157"/>
      <c r="D2" s="157"/>
      <c r="E2" s="157"/>
      <c r="F2" s="157"/>
      <c r="G2" s="157"/>
      <c r="H2" s="157"/>
      <c r="I2" s="157"/>
    </row>
    <row r="3" spans="2:14" ht="16.5" customHeight="1" x14ac:dyDescent="0.3">
      <c r="B3" s="20"/>
      <c r="C3" s="170" t="s">
        <v>88</v>
      </c>
      <c r="D3" s="170"/>
      <c r="E3" s="24" t="s">
        <v>25</v>
      </c>
      <c r="F3" s="170" t="s">
        <v>23</v>
      </c>
      <c r="G3" s="170"/>
      <c r="H3" s="170"/>
      <c r="I3" s="170"/>
      <c r="K3" s="158" t="s">
        <v>146</v>
      </c>
      <c r="L3" s="159"/>
      <c r="M3" s="159"/>
      <c r="N3" s="160"/>
    </row>
    <row r="4" spans="2:14" ht="17.25" thickBot="1" x14ac:dyDescent="0.35">
      <c r="B4" s="42"/>
      <c r="C4" s="138" t="s">
        <v>92</v>
      </c>
      <c r="D4" s="138"/>
      <c r="E4" s="23" t="s">
        <v>145</v>
      </c>
      <c r="F4" s="138" t="s">
        <v>26</v>
      </c>
      <c r="G4" s="138"/>
      <c r="H4" s="138"/>
      <c r="I4" s="138"/>
      <c r="K4" s="161"/>
      <c r="L4" s="162"/>
      <c r="M4" s="162"/>
      <c r="N4" s="163"/>
    </row>
    <row r="5" spans="2:14" ht="15.75" customHeight="1" x14ac:dyDescent="0.3">
      <c r="B5" s="25"/>
      <c r="C5" s="10" t="s">
        <v>87</v>
      </c>
      <c r="D5" s="10" t="s">
        <v>89</v>
      </c>
      <c r="E5" s="10" t="s">
        <v>90</v>
      </c>
      <c r="F5" s="10" t="s">
        <v>27</v>
      </c>
      <c r="G5" s="10" t="s">
        <v>95</v>
      </c>
      <c r="H5" s="10" t="s">
        <v>27</v>
      </c>
      <c r="I5" s="50" t="s">
        <v>98</v>
      </c>
      <c r="K5" s="164" t="s">
        <v>91</v>
      </c>
      <c r="L5" s="165"/>
      <c r="M5" s="165"/>
      <c r="N5" s="166"/>
    </row>
    <row r="6" spans="2:14" ht="17.25" thickBot="1" x14ac:dyDescent="0.35">
      <c r="B6" s="4"/>
      <c r="C6" s="2">
        <v>1</v>
      </c>
      <c r="D6" s="21">
        <f>((C6:C105+8 )*4*0.5)^2</f>
        <v>324</v>
      </c>
      <c r="E6" s="9">
        <f>(D6:D105*5)</f>
        <v>1620</v>
      </c>
      <c r="F6" s="2">
        <f t="shared" ref="F6:F37" si="0">(D6:D105/30)</f>
        <v>10.8</v>
      </c>
      <c r="G6" s="21">
        <f t="shared" ref="G6:G37" si="1">ROUND(F6:F105,0)</f>
        <v>11</v>
      </c>
      <c r="H6" s="22">
        <f t="shared" ref="H6:H37" si="2">(G6:G105/5)</f>
        <v>2.2000000000000002</v>
      </c>
      <c r="I6" s="21">
        <f t="shared" ref="I6:I37" si="3">ROUND(H6:H105,0)</f>
        <v>2</v>
      </c>
      <c r="K6" s="167"/>
      <c r="L6" s="168"/>
      <c r="M6" s="168"/>
      <c r="N6" s="169"/>
    </row>
    <row r="7" spans="2:14" x14ac:dyDescent="0.3">
      <c r="B7" s="4"/>
      <c r="C7" s="2">
        <v>2</v>
      </c>
      <c r="D7" s="21">
        <f t="shared" ref="D7:D70" si="4">((C7:C106+8 )*4*0.5)^2</f>
        <v>400</v>
      </c>
      <c r="E7" s="9">
        <f>(D7:D106*5)</f>
        <v>2000</v>
      </c>
      <c r="F7" s="2">
        <f t="shared" si="0"/>
        <v>13.333333333333334</v>
      </c>
      <c r="G7" s="21">
        <f t="shared" si="1"/>
        <v>13</v>
      </c>
      <c r="H7" s="22">
        <f t="shared" si="2"/>
        <v>2.6</v>
      </c>
      <c r="I7" s="21">
        <f t="shared" si="3"/>
        <v>3</v>
      </c>
      <c r="K7" s="40"/>
    </row>
    <row r="8" spans="2:14" x14ac:dyDescent="0.3">
      <c r="B8" s="4"/>
      <c r="C8" s="2">
        <v>3</v>
      </c>
      <c r="D8" s="21">
        <f t="shared" si="4"/>
        <v>484</v>
      </c>
      <c r="E8" s="9">
        <f>(D8:D107*5)</f>
        <v>2420</v>
      </c>
      <c r="F8" s="2">
        <f t="shared" si="0"/>
        <v>16.133333333333333</v>
      </c>
      <c r="G8" s="21">
        <f t="shared" si="1"/>
        <v>16</v>
      </c>
      <c r="H8" s="22">
        <f t="shared" si="2"/>
        <v>3.2</v>
      </c>
      <c r="I8" s="21">
        <f t="shared" si="3"/>
        <v>3</v>
      </c>
    </row>
    <row r="9" spans="2:14" x14ac:dyDescent="0.3">
      <c r="B9" s="4"/>
      <c r="C9" s="2">
        <v>4</v>
      </c>
      <c r="D9" s="21">
        <f t="shared" si="4"/>
        <v>576</v>
      </c>
      <c r="E9" s="9">
        <f>(D9:D108*5)</f>
        <v>2880</v>
      </c>
      <c r="F9" s="2">
        <f t="shared" si="0"/>
        <v>19.2</v>
      </c>
      <c r="G9" s="21">
        <f t="shared" si="1"/>
        <v>19</v>
      </c>
      <c r="H9" s="22">
        <f t="shared" si="2"/>
        <v>3.8</v>
      </c>
      <c r="I9" s="21">
        <f t="shared" si="3"/>
        <v>4</v>
      </c>
    </row>
    <row r="10" spans="2:14" x14ac:dyDescent="0.3">
      <c r="B10" s="4"/>
      <c r="C10" s="2">
        <v>5</v>
      </c>
      <c r="D10" s="21">
        <f t="shared" si="4"/>
        <v>676</v>
      </c>
      <c r="E10" s="9">
        <f>(D10:D109*5)</f>
        <v>3380</v>
      </c>
      <c r="F10" s="2">
        <f t="shared" si="0"/>
        <v>22.533333333333335</v>
      </c>
      <c r="G10" s="21">
        <f t="shared" si="1"/>
        <v>23</v>
      </c>
      <c r="H10" s="22">
        <f t="shared" si="2"/>
        <v>4.5999999999999996</v>
      </c>
      <c r="I10" s="21">
        <f t="shared" si="3"/>
        <v>5</v>
      </c>
    </row>
    <row r="11" spans="2:14" x14ac:dyDescent="0.3">
      <c r="B11" s="4"/>
      <c r="C11" s="2">
        <v>6</v>
      </c>
      <c r="D11" s="21">
        <f t="shared" si="4"/>
        <v>784</v>
      </c>
      <c r="E11" s="9">
        <f>(D11:D110*5.5)</f>
        <v>4312</v>
      </c>
      <c r="F11" s="2">
        <f t="shared" si="0"/>
        <v>26.133333333333333</v>
      </c>
      <c r="G11" s="21">
        <f t="shared" si="1"/>
        <v>26</v>
      </c>
      <c r="H11" s="22">
        <f t="shared" si="2"/>
        <v>5.2</v>
      </c>
      <c r="I11" s="21">
        <f t="shared" si="3"/>
        <v>5</v>
      </c>
    </row>
    <row r="12" spans="2:14" x14ac:dyDescent="0.3">
      <c r="B12" s="4"/>
      <c r="C12" s="2">
        <v>7</v>
      </c>
      <c r="D12" s="21">
        <f t="shared" si="4"/>
        <v>900</v>
      </c>
      <c r="E12" s="9">
        <f>(D12:D111*5.5)</f>
        <v>4950</v>
      </c>
      <c r="F12" s="2">
        <f t="shared" si="0"/>
        <v>30</v>
      </c>
      <c r="G12" s="21">
        <f t="shared" si="1"/>
        <v>30</v>
      </c>
      <c r="H12" s="22">
        <f t="shared" si="2"/>
        <v>6</v>
      </c>
      <c r="I12" s="21">
        <f t="shared" si="3"/>
        <v>6</v>
      </c>
    </row>
    <row r="13" spans="2:14" x14ac:dyDescent="0.3">
      <c r="B13" s="4"/>
      <c r="C13" s="2">
        <v>8</v>
      </c>
      <c r="D13" s="21">
        <f t="shared" si="4"/>
        <v>1024</v>
      </c>
      <c r="E13" s="9">
        <f>(D13:D112*5.5)</f>
        <v>5632</v>
      </c>
      <c r="F13" s="2">
        <f t="shared" si="0"/>
        <v>34.133333333333333</v>
      </c>
      <c r="G13" s="21">
        <f t="shared" si="1"/>
        <v>34</v>
      </c>
      <c r="H13" s="22">
        <f t="shared" si="2"/>
        <v>6.8</v>
      </c>
      <c r="I13" s="21">
        <f t="shared" si="3"/>
        <v>7</v>
      </c>
    </row>
    <row r="14" spans="2:14" x14ac:dyDescent="0.3">
      <c r="B14" s="4"/>
      <c r="C14" s="2">
        <v>9</v>
      </c>
      <c r="D14" s="21">
        <f t="shared" si="4"/>
        <v>1156</v>
      </c>
      <c r="E14" s="9">
        <f>(D14:D113*5.5)</f>
        <v>6358</v>
      </c>
      <c r="F14" s="2">
        <f t="shared" si="0"/>
        <v>38.533333333333331</v>
      </c>
      <c r="G14" s="21">
        <f t="shared" si="1"/>
        <v>39</v>
      </c>
      <c r="H14" s="22">
        <f t="shared" si="2"/>
        <v>7.8</v>
      </c>
      <c r="I14" s="21">
        <f t="shared" si="3"/>
        <v>8</v>
      </c>
    </row>
    <row r="15" spans="2:14" x14ac:dyDescent="0.3">
      <c r="B15" s="4"/>
      <c r="C15" s="2">
        <v>10</v>
      </c>
      <c r="D15" s="21">
        <f t="shared" si="4"/>
        <v>1296</v>
      </c>
      <c r="E15" s="9">
        <f>(D15:D114*5.5)</f>
        <v>7128</v>
      </c>
      <c r="F15" s="2">
        <f t="shared" si="0"/>
        <v>43.2</v>
      </c>
      <c r="G15" s="21">
        <f t="shared" si="1"/>
        <v>43</v>
      </c>
      <c r="H15" s="22">
        <f t="shared" si="2"/>
        <v>8.6</v>
      </c>
      <c r="I15" s="21">
        <f t="shared" si="3"/>
        <v>9</v>
      </c>
    </row>
    <row r="16" spans="2:14" x14ac:dyDescent="0.3">
      <c r="B16" s="4"/>
      <c r="C16" s="2">
        <v>11</v>
      </c>
      <c r="D16" s="21">
        <f t="shared" si="4"/>
        <v>1444</v>
      </c>
      <c r="E16" s="9">
        <f>(D16:D115*6)</f>
        <v>8664</v>
      </c>
      <c r="F16" s="2">
        <f t="shared" si="0"/>
        <v>48.133333333333333</v>
      </c>
      <c r="G16" s="21">
        <f t="shared" si="1"/>
        <v>48</v>
      </c>
      <c r="H16" s="22">
        <f t="shared" si="2"/>
        <v>9.6</v>
      </c>
      <c r="I16" s="21">
        <f t="shared" si="3"/>
        <v>10</v>
      </c>
    </row>
    <row r="17" spans="2:9" x14ac:dyDescent="0.3">
      <c r="B17" s="4"/>
      <c r="C17" s="2">
        <v>12</v>
      </c>
      <c r="D17" s="21">
        <f t="shared" si="4"/>
        <v>1600</v>
      </c>
      <c r="E17" s="9">
        <f>(D17:D116*6)</f>
        <v>9600</v>
      </c>
      <c r="F17" s="2">
        <f t="shared" si="0"/>
        <v>53.333333333333336</v>
      </c>
      <c r="G17" s="21">
        <f t="shared" si="1"/>
        <v>53</v>
      </c>
      <c r="H17" s="22">
        <f t="shared" si="2"/>
        <v>10.6</v>
      </c>
      <c r="I17" s="21">
        <f t="shared" si="3"/>
        <v>11</v>
      </c>
    </row>
    <row r="18" spans="2:9" x14ac:dyDescent="0.3">
      <c r="B18" s="4"/>
      <c r="C18" s="2">
        <v>13</v>
      </c>
      <c r="D18" s="21">
        <f t="shared" si="4"/>
        <v>1764</v>
      </c>
      <c r="E18" s="9">
        <f>(D18:D117*6)</f>
        <v>10584</v>
      </c>
      <c r="F18" s="2">
        <f t="shared" si="0"/>
        <v>58.8</v>
      </c>
      <c r="G18" s="21">
        <f t="shared" si="1"/>
        <v>59</v>
      </c>
      <c r="H18" s="22">
        <f t="shared" si="2"/>
        <v>11.8</v>
      </c>
      <c r="I18" s="21">
        <f t="shared" si="3"/>
        <v>12</v>
      </c>
    </row>
    <row r="19" spans="2:9" x14ac:dyDescent="0.3">
      <c r="B19" s="4"/>
      <c r="C19" s="2">
        <v>14</v>
      </c>
      <c r="D19" s="21">
        <f t="shared" si="4"/>
        <v>1936</v>
      </c>
      <c r="E19" s="9">
        <f>(D19:D118*6)</f>
        <v>11616</v>
      </c>
      <c r="F19" s="2">
        <f t="shared" si="0"/>
        <v>64.533333333333331</v>
      </c>
      <c r="G19" s="21">
        <f t="shared" si="1"/>
        <v>65</v>
      </c>
      <c r="H19" s="22">
        <f t="shared" si="2"/>
        <v>13</v>
      </c>
      <c r="I19" s="21">
        <f t="shared" si="3"/>
        <v>13</v>
      </c>
    </row>
    <row r="20" spans="2:9" x14ac:dyDescent="0.3">
      <c r="B20" s="4"/>
      <c r="C20" s="2">
        <v>15</v>
      </c>
      <c r="D20" s="21">
        <f t="shared" si="4"/>
        <v>2116</v>
      </c>
      <c r="E20" s="9">
        <f>(D20:D119*6)</f>
        <v>12696</v>
      </c>
      <c r="F20" s="2">
        <f t="shared" si="0"/>
        <v>70.533333333333331</v>
      </c>
      <c r="G20" s="21">
        <f t="shared" si="1"/>
        <v>71</v>
      </c>
      <c r="H20" s="22">
        <f t="shared" si="2"/>
        <v>14.2</v>
      </c>
      <c r="I20" s="21">
        <f t="shared" si="3"/>
        <v>14</v>
      </c>
    </row>
    <row r="21" spans="2:9" x14ac:dyDescent="0.3">
      <c r="B21" s="4"/>
      <c r="C21" s="2">
        <v>16</v>
      </c>
      <c r="D21" s="21">
        <f t="shared" si="4"/>
        <v>2304</v>
      </c>
      <c r="E21" s="9">
        <f>(D21:D120*6.5)</f>
        <v>14976</v>
      </c>
      <c r="F21" s="2">
        <f t="shared" si="0"/>
        <v>76.8</v>
      </c>
      <c r="G21" s="21">
        <f t="shared" si="1"/>
        <v>77</v>
      </c>
      <c r="H21" s="22">
        <f t="shared" si="2"/>
        <v>15.4</v>
      </c>
      <c r="I21" s="21">
        <f t="shared" si="3"/>
        <v>15</v>
      </c>
    </row>
    <row r="22" spans="2:9" x14ac:dyDescent="0.3">
      <c r="B22" s="4"/>
      <c r="C22" s="2">
        <v>17</v>
      </c>
      <c r="D22" s="21">
        <f t="shared" si="4"/>
        <v>2500</v>
      </c>
      <c r="E22" s="9">
        <f>(D22:D121*6.5)</f>
        <v>16250</v>
      </c>
      <c r="F22" s="2">
        <f t="shared" si="0"/>
        <v>83.333333333333329</v>
      </c>
      <c r="G22" s="21">
        <f t="shared" si="1"/>
        <v>83</v>
      </c>
      <c r="H22" s="22">
        <f t="shared" si="2"/>
        <v>16.600000000000001</v>
      </c>
      <c r="I22" s="21">
        <f t="shared" si="3"/>
        <v>17</v>
      </c>
    </row>
    <row r="23" spans="2:9" x14ac:dyDescent="0.3">
      <c r="B23" s="4"/>
      <c r="C23" s="2">
        <v>18</v>
      </c>
      <c r="D23" s="21">
        <f t="shared" si="4"/>
        <v>2704</v>
      </c>
      <c r="E23" s="9">
        <f>(D23:D122*6.5)</f>
        <v>17576</v>
      </c>
      <c r="F23" s="2">
        <f t="shared" si="0"/>
        <v>90.13333333333334</v>
      </c>
      <c r="G23" s="21">
        <f t="shared" si="1"/>
        <v>90</v>
      </c>
      <c r="H23" s="22">
        <f t="shared" si="2"/>
        <v>18</v>
      </c>
      <c r="I23" s="21">
        <f t="shared" si="3"/>
        <v>18</v>
      </c>
    </row>
    <row r="24" spans="2:9" x14ac:dyDescent="0.3">
      <c r="B24" s="4"/>
      <c r="C24" s="2">
        <v>19</v>
      </c>
      <c r="D24" s="21">
        <f t="shared" si="4"/>
        <v>2916</v>
      </c>
      <c r="E24" s="9">
        <f>(D24:D123*6.5)</f>
        <v>18954</v>
      </c>
      <c r="F24" s="2">
        <f t="shared" si="0"/>
        <v>97.2</v>
      </c>
      <c r="G24" s="21">
        <f t="shared" si="1"/>
        <v>97</v>
      </c>
      <c r="H24" s="22">
        <f t="shared" si="2"/>
        <v>19.399999999999999</v>
      </c>
      <c r="I24" s="21">
        <f t="shared" si="3"/>
        <v>19</v>
      </c>
    </row>
    <row r="25" spans="2:9" x14ac:dyDescent="0.3">
      <c r="B25" s="4"/>
      <c r="C25" s="2">
        <v>20</v>
      </c>
      <c r="D25" s="21">
        <f t="shared" si="4"/>
        <v>3136</v>
      </c>
      <c r="E25" s="9">
        <f>(D25:D124*6.5)</f>
        <v>20384</v>
      </c>
      <c r="F25" s="2">
        <f t="shared" si="0"/>
        <v>104.53333333333333</v>
      </c>
      <c r="G25" s="21">
        <f t="shared" si="1"/>
        <v>105</v>
      </c>
      <c r="H25" s="22">
        <f t="shared" si="2"/>
        <v>21</v>
      </c>
      <c r="I25" s="21">
        <f t="shared" si="3"/>
        <v>21</v>
      </c>
    </row>
    <row r="26" spans="2:9" x14ac:dyDescent="0.3">
      <c r="B26" s="4"/>
      <c r="C26" s="2">
        <v>21</v>
      </c>
      <c r="D26" s="21">
        <f t="shared" si="4"/>
        <v>3364</v>
      </c>
      <c r="E26" s="9">
        <f>(D26:D125*7)</f>
        <v>23548</v>
      </c>
      <c r="F26" s="2">
        <f t="shared" si="0"/>
        <v>112.13333333333334</v>
      </c>
      <c r="G26" s="21">
        <f t="shared" si="1"/>
        <v>112</v>
      </c>
      <c r="H26" s="22">
        <f t="shared" si="2"/>
        <v>22.4</v>
      </c>
      <c r="I26" s="21">
        <f t="shared" si="3"/>
        <v>22</v>
      </c>
    </row>
    <row r="27" spans="2:9" x14ac:dyDescent="0.3">
      <c r="B27" s="4"/>
      <c r="C27" s="2">
        <v>22</v>
      </c>
      <c r="D27" s="21">
        <f t="shared" si="4"/>
        <v>3600</v>
      </c>
      <c r="E27" s="9">
        <f>(D27:D126*7)</f>
        <v>25200</v>
      </c>
      <c r="F27" s="2">
        <f t="shared" si="0"/>
        <v>120</v>
      </c>
      <c r="G27" s="21">
        <f t="shared" si="1"/>
        <v>120</v>
      </c>
      <c r="H27" s="22">
        <f t="shared" si="2"/>
        <v>24</v>
      </c>
      <c r="I27" s="21">
        <f t="shared" si="3"/>
        <v>24</v>
      </c>
    </row>
    <row r="28" spans="2:9" x14ac:dyDescent="0.3">
      <c r="B28" s="4"/>
      <c r="C28" s="2">
        <v>23</v>
      </c>
      <c r="D28" s="21">
        <f t="shared" si="4"/>
        <v>3844</v>
      </c>
      <c r="E28" s="9">
        <f>(D28:D127*7)</f>
        <v>26908</v>
      </c>
      <c r="F28" s="2">
        <f t="shared" si="0"/>
        <v>128.13333333333333</v>
      </c>
      <c r="G28" s="21">
        <f t="shared" si="1"/>
        <v>128</v>
      </c>
      <c r="H28" s="22">
        <f t="shared" si="2"/>
        <v>25.6</v>
      </c>
      <c r="I28" s="21">
        <f t="shared" si="3"/>
        <v>26</v>
      </c>
    </row>
    <row r="29" spans="2:9" x14ac:dyDescent="0.3">
      <c r="B29" s="4"/>
      <c r="C29" s="2">
        <v>24</v>
      </c>
      <c r="D29" s="21">
        <f t="shared" si="4"/>
        <v>4096</v>
      </c>
      <c r="E29" s="9">
        <f>(D29:D128*7)</f>
        <v>28672</v>
      </c>
      <c r="F29" s="2">
        <f t="shared" si="0"/>
        <v>136.53333333333333</v>
      </c>
      <c r="G29" s="21">
        <f t="shared" si="1"/>
        <v>137</v>
      </c>
      <c r="H29" s="22">
        <f t="shared" si="2"/>
        <v>27.4</v>
      </c>
      <c r="I29" s="21">
        <f t="shared" si="3"/>
        <v>27</v>
      </c>
    </row>
    <row r="30" spans="2:9" x14ac:dyDescent="0.3">
      <c r="B30" s="4"/>
      <c r="C30" s="2">
        <v>25</v>
      </c>
      <c r="D30" s="21">
        <f t="shared" si="4"/>
        <v>4356</v>
      </c>
      <c r="E30" s="9">
        <f>(D30:D129*7)</f>
        <v>30492</v>
      </c>
      <c r="F30" s="2">
        <f t="shared" si="0"/>
        <v>145.19999999999999</v>
      </c>
      <c r="G30" s="21">
        <f t="shared" si="1"/>
        <v>145</v>
      </c>
      <c r="H30" s="22">
        <f t="shared" si="2"/>
        <v>29</v>
      </c>
      <c r="I30" s="21">
        <f t="shared" si="3"/>
        <v>29</v>
      </c>
    </row>
    <row r="31" spans="2:9" x14ac:dyDescent="0.3">
      <c r="B31" s="4"/>
      <c r="C31" s="2">
        <v>26</v>
      </c>
      <c r="D31" s="21">
        <f t="shared" si="4"/>
        <v>4624</v>
      </c>
      <c r="E31" s="9">
        <f>(D31:D130*7.5)</f>
        <v>34680</v>
      </c>
      <c r="F31" s="2">
        <f t="shared" si="0"/>
        <v>154.13333333333333</v>
      </c>
      <c r="G31" s="21">
        <f t="shared" si="1"/>
        <v>154</v>
      </c>
      <c r="H31" s="22">
        <f t="shared" si="2"/>
        <v>30.8</v>
      </c>
      <c r="I31" s="21">
        <f t="shared" si="3"/>
        <v>31</v>
      </c>
    </row>
    <row r="32" spans="2:9" x14ac:dyDescent="0.3">
      <c r="B32" s="4"/>
      <c r="C32" s="2">
        <v>27</v>
      </c>
      <c r="D32" s="21">
        <f t="shared" si="4"/>
        <v>4900</v>
      </c>
      <c r="E32" s="9">
        <f>(D32:D131*7.5)</f>
        <v>36750</v>
      </c>
      <c r="F32" s="2">
        <f t="shared" si="0"/>
        <v>163.33333333333334</v>
      </c>
      <c r="G32" s="21">
        <f t="shared" si="1"/>
        <v>163</v>
      </c>
      <c r="H32" s="22">
        <f t="shared" si="2"/>
        <v>32.6</v>
      </c>
      <c r="I32" s="21">
        <f t="shared" si="3"/>
        <v>33</v>
      </c>
    </row>
    <row r="33" spans="1:9" x14ac:dyDescent="0.3">
      <c r="B33" s="4"/>
      <c r="C33" s="2">
        <v>28</v>
      </c>
      <c r="D33" s="21">
        <f t="shared" si="4"/>
        <v>5184</v>
      </c>
      <c r="E33" s="9">
        <f>(D33:D132*7.5)</f>
        <v>38880</v>
      </c>
      <c r="F33" s="2">
        <f t="shared" si="0"/>
        <v>172.8</v>
      </c>
      <c r="G33" s="21">
        <f t="shared" si="1"/>
        <v>173</v>
      </c>
      <c r="H33" s="22">
        <f t="shared" si="2"/>
        <v>34.6</v>
      </c>
      <c r="I33" s="21">
        <f t="shared" si="3"/>
        <v>35</v>
      </c>
    </row>
    <row r="34" spans="1:9" x14ac:dyDescent="0.3">
      <c r="B34" s="4"/>
      <c r="C34" s="2">
        <v>29</v>
      </c>
      <c r="D34" s="21">
        <f t="shared" si="4"/>
        <v>5476</v>
      </c>
      <c r="E34" s="9">
        <f>(D34:D133*7.5)</f>
        <v>41070</v>
      </c>
      <c r="F34" s="2">
        <f t="shared" si="0"/>
        <v>182.53333333333333</v>
      </c>
      <c r="G34" s="21">
        <f t="shared" si="1"/>
        <v>183</v>
      </c>
      <c r="H34" s="22">
        <f t="shared" si="2"/>
        <v>36.6</v>
      </c>
      <c r="I34" s="21">
        <f t="shared" si="3"/>
        <v>37</v>
      </c>
    </row>
    <row r="35" spans="1:9" x14ac:dyDescent="0.3">
      <c r="A35" s="39"/>
      <c r="B35" s="4"/>
      <c r="C35" s="2">
        <v>30</v>
      </c>
      <c r="D35" s="21">
        <f t="shared" si="4"/>
        <v>5776</v>
      </c>
      <c r="E35" s="9">
        <f>(D35:D134*7.5)</f>
        <v>43320</v>
      </c>
      <c r="F35" s="2">
        <f t="shared" si="0"/>
        <v>192.53333333333333</v>
      </c>
      <c r="G35" s="21">
        <f t="shared" si="1"/>
        <v>193</v>
      </c>
      <c r="H35" s="22">
        <f t="shared" si="2"/>
        <v>38.6</v>
      </c>
      <c r="I35" s="21">
        <f t="shared" si="3"/>
        <v>39</v>
      </c>
    </row>
    <row r="36" spans="1:9" x14ac:dyDescent="0.3">
      <c r="B36" s="4"/>
      <c r="C36" s="2">
        <v>31</v>
      </c>
      <c r="D36" s="21">
        <f t="shared" si="4"/>
        <v>6084</v>
      </c>
      <c r="E36" s="9">
        <f>(D36:D135*8)</f>
        <v>48672</v>
      </c>
      <c r="F36" s="2">
        <f t="shared" si="0"/>
        <v>202.8</v>
      </c>
      <c r="G36" s="21">
        <f t="shared" si="1"/>
        <v>203</v>
      </c>
      <c r="H36" s="22">
        <f t="shared" si="2"/>
        <v>40.6</v>
      </c>
      <c r="I36" s="21">
        <f t="shared" si="3"/>
        <v>41</v>
      </c>
    </row>
    <row r="37" spans="1:9" x14ac:dyDescent="0.3">
      <c r="B37" s="4"/>
      <c r="C37" s="2">
        <v>32</v>
      </c>
      <c r="D37" s="21">
        <f t="shared" si="4"/>
        <v>6400</v>
      </c>
      <c r="E37" s="9">
        <f>(D37:D136*8)</f>
        <v>51200</v>
      </c>
      <c r="F37" s="2">
        <f t="shared" si="0"/>
        <v>213.33333333333334</v>
      </c>
      <c r="G37" s="21">
        <f t="shared" si="1"/>
        <v>213</v>
      </c>
      <c r="H37" s="22">
        <f t="shared" si="2"/>
        <v>42.6</v>
      </c>
      <c r="I37" s="21">
        <f t="shared" si="3"/>
        <v>43</v>
      </c>
    </row>
    <row r="38" spans="1:9" x14ac:dyDescent="0.3">
      <c r="B38" s="4"/>
      <c r="C38" s="2">
        <v>33</v>
      </c>
      <c r="D38" s="21">
        <f t="shared" si="4"/>
        <v>6724</v>
      </c>
      <c r="E38" s="9">
        <f>(D38:D137*8)</f>
        <v>53792</v>
      </c>
      <c r="F38" s="2">
        <f t="shared" ref="F38:F69" si="5">(D38:D137/30)</f>
        <v>224.13333333333333</v>
      </c>
      <c r="G38" s="21">
        <f t="shared" ref="G38:G69" si="6">ROUND(F38:F137,0)</f>
        <v>224</v>
      </c>
      <c r="H38" s="22">
        <f t="shared" ref="H38:H69" si="7">(G38:G137/5)</f>
        <v>44.8</v>
      </c>
      <c r="I38" s="21">
        <f t="shared" ref="I38:I69" si="8">ROUND(H38:H137,0)</f>
        <v>45</v>
      </c>
    </row>
    <row r="39" spans="1:9" x14ac:dyDescent="0.3">
      <c r="B39" s="4"/>
      <c r="C39" s="2">
        <v>34</v>
      </c>
      <c r="D39" s="21">
        <f t="shared" si="4"/>
        <v>7056</v>
      </c>
      <c r="E39" s="9">
        <f>(D39:D138*8)</f>
        <v>56448</v>
      </c>
      <c r="F39" s="2">
        <f t="shared" si="5"/>
        <v>235.2</v>
      </c>
      <c r="G39" s="21">
        <f t="shared" si="6"/>
        <v>235</v>
      </c>
      <c r="H39" s="22">
        <f t="shared" si="7"/>
        <v>47</v>
      </c>
      <c r="I39" s="21">
        <f t="shared" si="8"/>
        <v>47</v>
      </c>
    </row>
    <row r="40" spans="1:9" x14ac:dyDescent="0.3">
      <c r="B40" s="4"/>
      <c r="C40" s="2">
        <v>35</v>
      </c>
      <c r="D40" s="21">
        <f t="shared" si="4"/>
        <v>7396</v>
      </c>
      <c r="E40" s="9">
        <f>(D40:D139*8)</f>
        <v>59168</v>
      </c>
      <c r="F40" s="2">
        <f t="shared" si="5"/>
        <v>246.53333333333333</v>
      </c>
      <c r="G40" s="21">
        <f t="shared" si="6"/>
        <v>247</v>
      </c>
      <c r="H40" s="22">
        <f t="shared" si="7"/>
        <v>49.4</v>
      </c>
      <c r="I40" s="21">
        <f t="shared" si="8"/>
        <v>49</v>
      </c>
    </row>
    <row r="41" spans="1:9" x14ac:dyDescent="0.3">
      <c r="B41" s="4"/>
      <c r="C41" s="2">
        <v>36</v>
      </c>
      <c r="D41" s="21">
        <f t="shared" si="4"/>
        <v>7744</v>
      </c>
      <c r="E41" s="9">
        <f>(D41:D140*8.5)</f>
        <v>65824</v>
      </c>
      <c r="F41" s="2">
        <f t="shared" si="5"/>
        <v>258.13333333333333</v>
      </c>
      <c r="G41" s="21">
        <f t="shared" si="6"/>
        <v>258</v>
      </c>
      <c r="H41" s="22">
        <f t="shared" si="7"/>
        <v>51.6</v>
      </c>
      <c r="I41" s="21">
        <f t="shared" si="8"/>
        <v>52</v>
      </c>
    </row>
    <row r="42" spans="1:9" x14ac:dyDescent="0.3">
      <c r="B42" s="4"/>
      <c r="C42" s="2">
        <v>37</v>
      </c>
      <c r="D42" s="21">
        <f t="shared" si="4"/>
        <v>8100</v>
      </c>
      <c r="E42" s="9">
        <f>(D42:D141*8.5)</f>
        <v>68850</v>
      </c>
      <c r="F42" s="2">
        <f t="shared" si="5"/>
        <v>270</v>
      </c>
      <c r="G42" s="21">
        <f t="shared" si="6"/>
        <v>270</v>
      </c>
      <c r="H42" s="22">
        <f t="shared" si="7"/>
        <v>54</v>
      </c>
      <c r="I42" s="21">
        <f t="shared" si="8"/>
        <v>54</v>
      </c>
    </row>
    <row r="43" spans="1:9" x14ac:dyDescent="0.3">
      <c r="B43" s="4"/>
      <c r="C43" s="2">
        <v>38</v>
      </c>
      <c r="D43" s="21">
        <f t="shared" si="4"/>
        <v>8464</v>
      </c>
      <c r="E43" s="9">
        <f>(D43:D142*8.5)</f>
        <v>71944</v>
      </c>
      <c r="F43" s="2">
        <f t="shared" si="5"/>
        <v>282.13333333333333</v>
      </c>
      <c r="G43" s="21">
        <f t="shared" si="6"/>
        <v>282</v>
      </c>
      <c r="H43" s="22">
        <f t="shared" si="7"/>
        <v>56.4</v>
      </c>
      <c r="I43" s="21">
        <f t="shared" si="8"/>
        <v>56</v>
      </c>
    </row>
    <row r="44" spans="1:9" x14ac:dyDescent="0.3">
      <c r="B44" s="4"/>
      <c r="C44" s="2">
        <v>39</v>
      </c>
      <c r="D44" s="21">
        <f t="shared" si="4"/>
        <v>8836</v>
      </c>
      <c r="E44" s="9">
        <f>(D44:D143*8.5)</f>
        <v>75106</v>
      </c>
      <c r="F44" s="2">
        <f t="shared" si="5"/>
        <v>294.53333333333336</v>
      </c>
      <c r="G44" s="21">
        <f t="shared" si="6"/>
        <v>295</v>
      </c>
      <c r="H44" s="22">
        <f t="shared" si="7"/>
        <v>59</v>
      </c>
      <c r="I44" s="21">
        <f t="shared" si="8"/>
        <v>59</v>
      </c>
    </row>
    <row r="45" spans="1:9" x14ac:dyDescent="0.3">
      <c r="B45" s="4"/>
      <c r="C45" s="2">
        <v>40</v>
      </c>
      <c r="D45" s="21">
        <f t="shared" si="4"/>
        <v>9216</v>
      </c>
      <c r="E45" s="9">
        <f>(D45:D144*8.5)</f>
        <v>78336</v>
      </c>
      <c r="F45" s="2">
        <f t="shared" si="5"/>
        <v>307.2</v>
      </c>
      <c r="G45" s="21">
        <f t="shared" si="6"/>
        <v>307</v>
      </c>
      <c r="H45" s="22">
        <f t="shared" si="7"/>
        <v>61.4</v>
      </c>
      <c r="I45" s="21">
        <f t="shared" si="8"/>
        <v>61</v>
      </c>
    </row>
    <row r="46" spans="1:9" x14ac:dyDescent="0.3">
      <c r="B46" s="4"/>
      <c r="C46" s="2">
        <v>41</v>
      </c>
      <c r="D46" s="21">
        <f t="shared" si="4"/>
        <v>9604</v>
      </c>
      <c r="E46" s="9">
        <f>(D46:D145*9)</f>
        <v>86436</v>
      </c>
      <c r="F46" s="2">
        <f t="shared" si="5"/>
        <v>320.13333333333333</v>
      </c>
      <c r="G46" s="21">
        <f t="shared" si="6"/>
        <v>320</v>
      </c>
      <c r="H46" s="22">
        <f t="shared" si="7"/>
        <v>64</v>
      </c>
      <c r="I46" s="21">
        <f t="shared" si="8"/>
        <v>64</v>
      </c>
    </row>
    <row r="47" spans="1:9" x14ac:dyDescent="0.3">
      <c r="B47" s="4"/>
      <c r="C47" s="2">
        <v>42</v>
      </c>
      <c r="D47" s="21">
        <f t="shared" si="4"/>
        <v>10000</v>
      </c>
      <c r="E47" s="9">
        <f>(D47:D146*9)</f>
        <v>90000</v>
      </c>
      <c r="F47" s="2">
        <f t="shared" si="5"/>
        <v>333.33333333333331</v>
      </c>
      <c r="G47" s="21">
        <f t="shared" si="6"/>
        <v>333</v>
      </c>
      <c r="H47" s="22">
        <f t="shared" si="7"/>
        <v>66.599999999999994</v>
      </c>
      <c r="I47" s="21">
        <f t="shared" si="8"/>
        <v>67</v>
      </c>
    </row>
    <row r="48" spans="1:9" x14ac:dyDescent="0.3">
      <c r="B48" s="4"/>
      <c r="C48" s="2">
        <v>43</v>
      </c>
      <c r="D48" s="21">
        <f t="shared" si="4"/>
        <v>10404</v>
      </c>
      <c r="E48" s="9">
        <f>(D48:D147*9)</f>
        <v>93636</v>
      </c>
      <c r="F48" s="2">
        <f t="shared" si="5"/>
        <v>346.8</v>
      </c>
      <c r="G48" s="21">
        <f t="shared" si="6"/>
        <v>347</v>
      </c>
      <c r="H48" s="22">
        <f t="shared" si="7"/>
        <v>69.400000000000006</v>
      </c>
      <c r="I48" s="21">
        <f t="shared" si="8"/>
        <v>69</v>
      </c>
    </row>
    <row r="49" spans="2:9" x14ac:dyDescent="0.3">
      <c r="B49" s="4"/>
      <c r="C49" s="2">
        <v>44</v>
      </c>
      <c r="D49" s="21">
        <f t="shared" si="4"/>
        <v>10816</v>
      </c>
      <c r="E49" s="9">
        <f>(D49:D148*9)</f>
        <v>97344</v>
      </c>
      <c r="F49" s="2">
        <f t="shared" si="5"/>
        <v>360.53333333333336</v>
      </c>
      <c r="G49" s="21">
        <f t="shared" si="6"/>
        <v>361</v>
      </c>
      <c r="H49" s="22">
        <f t="shared" si="7"/>
        <v>72.2</v>
      </c>
      <c r="I49" s="21">
        <f t="shared" si="8"/>
        <v>72</v>
      </c>
    </row>
    <row r="50" spans="2:9" x14ac:dyDescent="0.3">
      <c r="B50" s="4"/>
      <c r="C50" s="2">
        <v>45</v>
      </c>
      <c r="D50" s="21">
        <f t="shared" si="4"/>
        <v>11236</v>
      </c>
      <c r="E50" s="9">
        <f>(D50:D149*9)</f>
        <v>101124</v>
      </c>
      <c r="F50" s="2">
        <f t="shared" si="5"/>
        <v>374.53333333333336</v>
      </c>
      <c r="G50" s="21">
        <f t="shared" si="6"/>
        <v>375</v>
      </c>
      <c r="H50" s="22">
        <f t="shared" si="7"/>
        <v>75</v>
      </c>
      <c r="I50" s="21">
        <f t="shared" si="8"/>
        <v>75</v>
      </c>
    </row>
    <row r="51" spans="2:9" x14ac:dyDescent="0.3">
      <c r="B51" s="4"/>
      <c r="C51" s="2">
        <v>46</v>
      </c>
      <c r="D51" s="21">
        <f t="shared" si="4"/>
        <v>11664</v>
      </c>
      <c r="E51" s="9">
        <f>(D51:D150*9.5)</f>
        <v>110808</v>
      </c>
      <c r="F51" s="2">
        <f t="shared" si="5"/>
        <v>388.8</v>
      </c>
      <c r="G51" s="21">
        <f t="shared" si="6"/>
        <v>389</v>
      </c>
      <c r="H51" s="22">
        <f t="shared" si="7"/>
        <v>77.8</v>
      </c>
      <c r="I51" s="21">
        <f t="shared" si="8"/>
        <v>78</v>
      </c>
    </row>
    <row r="52" spans="2:9" x14ac:dyDescent="0.3">
      <c r="B52" s="4"/>
      <c r="C52" s="2">
        <v>47</v>
      </c>
      <c r="D52" s="21">
        <f t="shared" si="4"/>
        <v>12100</v>
      </c>
      <c r="E52" s="9">
        <f>(D52:D151*9.5)</f>
        <v>114950</v>
      </c>
      <c r="F52" s="2">
        <f t="shared" si="5"/>
        <v>403.33333333333331</v>
      </c>
      <c r="G52" s="21">
        <f t="shared" si="6"/>
        <v>403</v>
      </c>
      <c r="H52" s="22">
        <f t="shared" si="7"/>
        <v>80.599999999999994</v>
      </c>
      <c r="I52" s="21">
        <f t="shared" si="8"/>
        <v>81</v>
      </c>
    </row>
    <row r="53" spans="2:9" x14ac:dyDescent="0.3">
      <c r="B53" s="4"/>
      <c r="C53" s="2">
        <v>48</v>
      </c>
      <c r="D53" s="21">
        <f t="shared" si="4"/>
        <v>12544</v>
      </c>
      <c r="E53" s="9">
        <f>(D53:D152*9.5)</f>
        <v>119168</v>
      </c>
      <c r="F53" s="2">
        <f t="shared" si="5"/>
        <v>418.13333333333333</v>
      </c>
      <c r="G53" s="21">
        <f t="shared" si="6"/>
        <v>418</v>
      </c>
      <c r="H53" s="22">
        <f t="shared" si="7"/>
        <v>83.6</v>
      </c>
      <c r="I53" s="21">
        <f t="shared" si="8"/>
        <v>84</v>
      </c>
    </row>
    <row r="54" spans="2:9" x14ac:dyDescent="0.3">
      <c r="B54" s="4"/>
      <c r="C54" s="2">
        <v>49</v>
      </c>
      <c r="D54" s="21">
        <f t="shared" si="4"/>
        <v>12996</v>
      </c>
      <c r="E54" s="9">
        <f>(D54:D153*9.5)</f>
        <v>123462</v>
      </c>
      <c r="F54" s="2">
        <f t="shared" si="5"/>
        <v>433.2</v>
      </c>
      <c r="G54" s="21">
        <f t="shared" si="6"/>
        <v>433</v>
      </c>
      <c r="H54" s="22">
        <f t="shared" si="7"/>
        <v>86.6</v>
      </c>
      <c r="I54" s="21">
        <f t="shared" si="8"/>
        <v>87</v>
      </c>
    </row>
    <row r="55" spans="2:9" x14ac:dyDescent="0.3">
      <c r="B55" s="4"/>
      <c r="C55" s="2">
        <v>50</v>
      </c>
      <c r="D55" s="21">
        <f t="shared" si="4"/>
        <v>13456</v>
      </c>
      <c r="E55" s="9">
        <f>(D55:D154*9.5)</f>
        <v>127832</v>
      </c>
      <c r="F55" s="2">
        <f t="shared" si="5"/>
        <v>448.53333333333336</v>
      </c>
      <c r="G55" s="21">
        <f t="shared" si="6"/>
        <v>449</v>
      </c>
      <c r="H55" s="22">
        <f t="shared" si="7"/>
        <v>89.8</v>
      </c>
      <c r="I55" s="21">
        <f t="shared" si="8"/>
        <v>90</v>
      </c>
    </row>
    <row r="56" spans="2:9" x14ac:dyDescent="0.3">
      <c r="B56" s="4"/>
      <c r="C56" s="2">
        <v>51</v>
      </c>
      <c r="D56" s="21">
        <f t="shared" si="4"/>
        <v>13924</v>
      </c>
      <c r="E56" s="9">
        <f>(D56:D155*10)</f>
        <v>139240</v>
      </c>
      <c r="F56" s="2">
        <f t="shared" si="5"/>
        <v>464.13333333333333</v>
      </c>
      <c r="G56" s="21">
        <f t="shared" si="6"/>
        <v>464</v>
      </c>
      <c r="H56" s="22">
        <f t="shared" si="7"/>
        <v>92.8</v>
      </c>
      <c r="I56" s="21">
        <f t="shared" si="8"/>
        <v>93</v>
      </c>
    </row>
    <row r="57" spans="2:9" x14ac:dyDescent="0.3">
      <c r="B57" s="4"/>
      <c r="C57" s="2">
        <v>52</v>
      </c>
      <c r="D57" s="21">
        <f t="shared" si="4"/>
        <v>14400</v>
      </c>
      <c r="E57" s="9">
        <f>(D57:D156*10)</f>
        <v>144000</v>
      </c>
      <c r="F57" s="2">
        <f t="shared" si="5"/>
        <v>480</v>
      </c>
      <c r="G57" s="21">
        <f t="shared" si="6"/>
        <v>480</v>
      </c>
      <c r="H57" s="22">
        <f t="shared" si="7"/>
        <v>96</v>
      </c>
      <c r="I57" s="21">
        <f t="shared" si="8"/>
        <v>96</v>
      </c>
    </row>
    <row r="58" spans="2:9" x14ac:dyDescent="0.3">
      <c r="B58" s="4"/>
      <c r="C58" s="2">
        <v>53</v>
      </c>
      <c r="D58" s="21">
        <f t="shared" si="4"/>
        <v>14884</v>
      </c>
      <c r="E58" s="9">
        <f>(D58:D157*10)</f>
        <v>148840</v>
      </c>
      <c r="F58" s="2">
        <f t="shared" si="5"/>
        <v>496.13333333333333</v>
      </c>
      <c r="G58" s="21">
        <f t="shared" si="6"/>
        <v>496</v>
      </c>
      <c r="H58" s="22">
        <f t="shared" si="7"/>
        <v>99.2</v>
      </c>
      <c r="I58" s="21">
        <f t="shared" si="8"/>
        <v>99</v>
      </c>
    </row>
    <row r="59" spans="2:9" x14ac:dyDescent="0.3">
      <c r="B59" s="4"/>
      <c r="C59" s="2">
        <v>54</v>
      </c>
      <c r="D59" s="21">
        <f t="shared" si="4"/>
        <v>15376</v>
      </c>
      <c r="E59" s="9">
        <f>(D59:D158*10)</f>
        <v>153760</v>
      </c>
      <c r="F59" s="2">
        <f t="shared" si="5"/>
        <v>512.5333333333333</v>
      </c>
      <c r="G59" s="21">
        <f t="shared" si="6"/>
        <v>513</v>
      </c>
      <c r="H59" s="22">
        <f t="shared" si="7"/>
        <v>102.6</v>
      </c>
      <c r="I59" s="21">
        <f t="shared" si="8"/>
        <v>103</v>
      </c>
    </row>
    <row r="60" spans="2:9" x14ac:dyDescent="0.3">
      <c r="B60" s="4"/>
      <c r="C60" s="2">
        <v>55</v>
      </c>
      <c r="D60" s="21">
        <f t="shared" si="4"/>
        <v>15876</v>
      </c>
      <c r="E60" s="9">
        <f>(D60:D159*10)</f>
        <v>158760</v>
      </c>
      <c r="F60" s="2">
        <f t="shared" si="5"/>
        <v>529.20000000000005</v>
      </c>
      <c r="G60" s="21">
        <f t="shared" si="6"/>
        <v>529</v>
      </c>
      <c r="H60" s="22">
        <f t="shared" si="7"/>
        <v>105.8</v>
      </c>
      <c r="I60" s="21">
        <f t="shared" si="8"/>
        <v>106</v>
      </c>
    </row>
    <row r="61" spans="2:9" x14ac:dyDescent="0.3">
      <c r="B61" s="4"/>
      <c r="C61" s="2">
        <v>56</v>
      </c>
      <c r="D61" s="21">
        <f t="shared" si="4"/>
        <v>16384</v>
      </c>
      <c r="E61" s="9">
        <f>(D61:D160*10.5)</f>
        <v>172032</v>
      </c>
      <c r="F61" s="2">
        <f t="shared" si="5"/>
        <v>546.13333333333333</v>
      </c>
      <c r="G61" s="21">
        <f t="shared" si="6"/>
        <v>546</v>
      </c>
      <c r="H61" s="22">
        <f t="shared" si="7"/>
        <v>109.2</v>
      </c>
      <c r="I61" s="21">
        <f t="shared" si="8"/>
        <v>109</v>
      </c>
    </row>
    <row r="62" spans="2:9" x14ac:dyDescent="0.3">
      <c r="B62" s="4"/>
      <c r="C62" s="2">
        <v>57</v>
      </c>
      <c r="D62" s="21">
        <f t="shared" si="4"/>
        <v>16900</v>
      </c>
      <c r="E62" s="9">
        <f>(D62:D161*10.5)</f>
        <v>177450</v>
      </c>
      <c r="F62" s="2">
        <f t="shared" si="5"/>
        <v>563.33333333333337</v>
      </c>
      <c r="G62" s="21">
        <f t="shared" si="6"/>
        <v>563</v>
      </c>
      <c r="H62" s="22">
        <f t="shared" si="7"/>
        <v>112.6</v>
      </c>
      <c r="I62" s="21">
        <f t="shared" si="8"/>
        <v>113</v>
      </c>
    </row>
    <row r="63" spans="2:9" x14ac:dyDescent="0.3">
      <c r="B63" s="4"/>
      <c r="C63" s="2">
        <v>58</v>
      </c>
      <c r="D63" s="21">
        <f t="shared" si="4"/>
        <v>17424</v>
      </c>
      <c r="E63" s="9">
        <f>(D63:D162*10.5)</f>
        <v>182952</v>
      </c>
      <c r="F63" s="2">
        <f t="shared" si="5"/>
        <v>580.79999999999995</v>
      </c>
      <c r="G63" s="21">
        <f t="shared" si="6"/>
        <v>581</v>
      </c>
      <c r="H63" s="22">
        <f t="shared" si="7"/>
        <v>116.2</v>
      </c>
      <c r="I63" s="21">
        <f t="shared" si="8"/>
        <v>116</v>
      </c>
    </row>
    <row r="64" spans="2:9" x14ac:dyDescent="0.3">
      <c r="B64" s="4"/>
      <c r="C64" s="2">
        <v>59</v>
      </c>
      <c r="D64" s="21">
        <f t="shared" si="4"/>
        <v>17956</v>
      </c>
      <c r="E64" s="9">
        <f>(D64:D163*10.5)</f>
        <v>188538</v>
      </c>
      <c r="F64" s="2">
        <f t="shared" si="5"/>
        <v>598.5333333333333</v>
      </c>
      <c r="G64" s="21">
        <f t="shared" si="6"/>
        <v>599</v>
      </c>
      <c r="H64" s="22">
        <f t="shared" si="7"/>
        <v>119.8</v>
      </c>
      <c r="I64" s="21">
        <f t="shared" si="8"/>
        <v>120</v>
      </c>
    </row>
    <row r="65" spans="2:9" x14ac:dyDescent="0.3">
      <c r="B65" s="4"/>
      <c r="C65" s="2">
        <v>60</v>
      </c>
      <c r="D65" s="21">
        <f t="shared" si="4"/>
        <v>18496</v>
      </c>
      <c r="E65" s="9">
        <f>(D65:D164*10.5)</f>
        <v>194208</v>
      </c>
      <c r="F65" s="2">
        <f t="shared" si="5"/>
        <v>616.5333333333333</v>
      </c>
      <c r="G65" s="21">
        <f t="shared" si="6"/>
        <v>617</v>
      </c>
      <c r="H65" s="22">
        <f t="shared" si="7"/>
        <v>123.4</v>
      </c>
      <c r="I65" s="21">
        <f t="shared" si="8"/>
        <v>123</v>
      </c>
    </row>
    <row r="66" spans="2:9" x14ac:dyDescent="0.3">
      <c r="B66" s="4"/>
      <c r="C66" s="2">
        <v>61</v>
      </c>
      <c r="D66" s="21">
        <f t="shared" si="4"/>
        <v>19044</v>
      </c>
      <c r="E66" s="9">
        <f>(D66:D165*11)</f>
        <v>209484</v>
      </c>
      <c r="F66" s="2">
        <f t="shared" si="5"/>
        <v>634.79999999999995</v>
      </c>
      <c r="G66" s="21">
        <f t="shared" si="6"/>
        <v>635</v>
      </c>
      <c r="H66" s="22">
        <f t="shared" si="7"/>
        <v>127</v>
      </c>
      <c r="I66" s="21">
        <f t="shared" si="8"/>
        <v>127</v>
      </c>
    </row>
    <row r="67" spans="2:9" x14ac:dyDescent="0.3">
      <c r="B67" s="4"/>
      <c r="C67" s="2">
        <v>62</v>
      </c>
      <c r="D67" s="21">
        <f t="shared" si="4"/>
        <v>19600</v>
      </c>
      <c r="E67" s="9">
        <f>(D67:D166*11)</f>
        <v>215600</v>
      </c>
      <c r="F67" s="2">
        <f t="shared" si="5"/>
        <v>653.33333333333337</v>
      </c>
      <c r="G67" s="21">
        <f t="shared" si="6"/>
        <v>653</v>
      </c>
      <c r="H67" s="22">
        <f t="shared" si="7"/>
        <v>130.6</v>
      </c>
      <c r="I67" s="21">
        <f t="shared" si="8"/>
        <v>131</v>
      </c>
    </row>
    <row r="68" spans="2:9" x14ac:dyDescent="0.3">
      <c r="B68" s="4"/>
      <c r="C68" s="2">
        <v>63</v>
      </c>
      <c r="D68" s="21">
        <f t="shared" si="4"/>
        <v>20164</v>
      </c>
      <c r="E68" s="9">
        <f>(D68:D167*11)</f>
        <v>221804</v>
      </c>
      <c r="F68" s="2">
        <f t="shared" si="5"/>
        <v>672.13333333333333</v>
      </c>
      <c r="G68" s="21">
        <f t="shared" si="6"/>
        <v>672</v>
      </c>
      <c r="H68" s="22">
        <f t="shared" si="7"/>
        <v>134.4</v>
      </c>
      <c r="I68" s="21">
        <f t="shared" si="8"/>
        <v>134</v>
      </c>
    </row>
    <row r="69" spans="2:9" x14ac:dyDescent="0.3">
      <c r="B69" s="4"/>
      <c r="C69" s="2">
        <v>64</v>
      </c>
      <c r="D69" s="21">
        <f t="shared" si="4"/>
        <v>20736</v>
      </c>
      <c r="E69" s="9">
        <f>(D69:D168*11)</f>
        <v>228096</v>
      </c>
      <c r="F69" s="2">
        <f t="shared" si="5"/>
        <v>691.2</v>
      </c>
      <c r="G69" s="21">
        <f t="shared" si="6"/>
        <v>691</v>
      </c>
      <c r="H69" s="22">
        <f t="shared" si="7"/>
        <v>138.19999999999999</v>
      </c>
      <c r="I69" s="21">
        <f t="shared" si="8"/>
        <v>138</v>
      </c>
    </row>
    <row r="70" spans="2:9" x14ac:dyDescent="0.3">
      <c r="B70" s="4"/>
      <c r="C70" s="2">
        <v>65</v>
      </c>
      <c r="D70" s="21">
        <f t="shared" si="4"/>
        <v>21316</v>
      </c>
      <c r="E70" s="9">
        <f>(D70:D169*11)</f>
        <v>234476</v>
      </c>
      <c r="F70" s="2">
        <f t="shared" ref="F70:F101" si="9">(D70:D169/30)</f>
        <v>710.5333333333333</v>
      </c>
      <c r="G70" s="21">
        <f t="shared" ref="G70:G101" si="10">ROUND(F70:F169,0)</f>
        <v>711</v>
      </c>
      <c r="H70" s="22">
        <f t="shared" ref="H70:H101" si="11">(G70:G169/5)</f>
        <v>142.19999999999999</v>
      </c>
      <c r="I70" s="21">
        <f t="shared" ref="I70:I101" si="12">ROUND(H70:H169,0)</f>
        <v>142</v>
      </c>
    </row>
    <row r="71" spans="2:9" x14ac:dyDescent="0.3">
      <c r="B71" s="4"/>
      <c r="C71" s="2">
        <v>66</v>
      </c>
      <c r="D71" s="21">
        <f t="shared" ref="D71:D105" si="13">((C71:C170+8 )*4*0.5)^2</f>
        <v>21904</v>
      </c>
      <c r="E71" s="9">
        <f>(D71:D170*11.5)</f>
        <v>251896</v>
      </c>
      <c r="F71" s="2">
        <f t="shared" si="9"/>
        <v>730.13333333333333</v>
      </c>
      <c r="G71" s="21">
        <f t="shared" si="10"/>
        <v>730</v>
      </c>
      <c r="H71" s="22">
        <f t="shared" si="11"/>
        <v>146</v>
      </c>
      <c r="I71" s="21">
        <f t="shared" si="12"/>
        <v>146</v>
      </c>
    </row>
    <row r="72" spans="2:9" x14ac:dyDescent="0.3">
      <c r="B72" s="4"/>
      <c r="C72" s="2">
        <v>67</v>
      </c>
      <c r="D72" s="21">
        <f t="shared" si="13"/>
        <v>22500</v>
      </c>
      <c r="E72" s="9">
        <f>(D72:D171*11.5)</f>
        <v>258750</v>
      </c>
      <c r="F72" s="2">
        <f t="shared" si="9"/>
        <v>750</v>
      </c>
      <c r="G72" s="21">
        <f t="shared" si="10"/>
        <v>750</v>
      </c>
      <c r="H72" s="22">
        <f t="shared" si="11"/>
        <v>150</v>
      </c>
      <c r="I72" s="21">
        <f t="shared" si="12"/>
        <v>150</v>
      </c>
    </row>
    <row r="73" spans="2:9" x14ac:dyDescent="0.3">
      <c r="B73" s="4"/>
      <c r="C73" s="2">
        <v>68</v>
      </c>
      <c r="D73" s="21">
        <f t="shared" si="13"/>
        <v>23104</v>
      </c>
      <c r="E73" s="9">
        <f>(D73:D172*11.5)</f>
        <v>265696</v>
      </c>
      <c r="F73" s="2">
        <f t="shared" si="9"/>
        <v>770.13333333333333</v>
      </c>
      <c r="G73" s="21">
        <f t="shared" si="10"/>
        <v>770</v>
      </c>
      <c r="H73" s="22">
        <f t="shared" si="11"/>
        <v>154</v>
      </c>
      <c r="I73" s="21">
        <f t="shared" si="12"/>
        <v>154</v>
      </c>
    </row>
    <row r="74" spans="2:9" x14ac:dyDescent="0.3">
      <c r="B74" s="4"/>
      <c r="C74" s="2">
        <v>69</v>
      </c>
      <c r="D74" s="21">
        <f t="shared" si="13"/>
        <v>23716</v>
      </c>
      <c r="E74" s="9">
        <f>(D74:D173*11.5)</f>
        <v>272734</v>
      </c>
      <c r="F74" s="2">
        <f t="shared" si="9"/>
        <v>790.5333333333333</v>
      </c>
      <c r="G74" s="21">
        <f t="shared" si="10"/>
        <v>791</v>
      </c>
      <c r="H74" s="22">
        <f t="shared" si="11"/>
        <v>158.19999999999999</v>
      </c>
      <c r="I74" s="21">
        <f t="shared" si="12"/>
        <v>158</v>
      </c>
    </row>
    <row r="75" spans="2:9" x14ac:dyDescent="0.3">
      <c r="B75" s="4"/>
      <c r="C75" s="2">
        <v>70</v>
      </c>
      <c r="D75" s="21">
        <f t="shared" si="13"/>
        <v>24336</v>
      </c>
      <c r="E75" s="9">
        <f>(D75:D174*11.5)</f>
        <v>279864</v>
      </c>
      <c r="F75" s="2">
        <f t="shared" si="9"/>
        <v>811.2</v>
      </c>
      <c r="G75" s="21">
        <f t="shared" si="10"/>
        <v>811</v>
      </c>
      <c r="H75" s="22">
        <f t="shared" si="11"/>
        <v>162.19999999999999</v>
      </c>
      <c r="I75" s="21">
        <f t="shared" si="12"/>
        <v>162</v>
      </c>
    </row>
    <row r="76" spans="2:9" x14ac:dyDescent="0.3">
      <c r="B76" s="4"/>
      <c r="C76" s="2">
        <v>71</v>
      </c>
      <c r="D76" s="21">
        <f t="shared" si="13"/>
        <v>24964</v>
      </c>
      <c r="E76" s="9">
        <f>(D76:D175*12)</f>
        <v>299568</v>
      </c>
      <c r="F76" s="2">
        <f t="shared" si="9"/>
        <v>832.13333333333333</v>
      </c>
      <c r="G76" s="21">
        <f t="shared" si="10"/>
        <v>832</v>
      </c>
      <c r="H76" s="22">
        <f t="shared" si="11"/>
        <v>166.4</v>
      </c>
      <c r="I76" s="21">
        <f t="shared" si="12"/>
        <v>166</v>
      </c>
    </row>
    <row r="77" spans="2:9" x14ac:dyDescent="0.3">
      <c r="B77" s="4"/>
      <c r="C77" s="2">
        <v>72</v>
      </c>
      <c r="D77" s="21">
        <f t="shared" si="13"/>
        <v>25600</v>
      </c>
      <c r="E77" s="9">
        <f>(D77:D176*12)</f>
        <v>307200</v>
      </c>
      <c r="F77" s="2">
        <f t="shared" si="9"/>
        <v>853.33333333333337</v>
      </c>
      <c r="G77" s="21">
        <f t="shared" si="10"/>
        <v>853</v>
      </c>
      <c r="H77" s="22">
        <f t="shared" si="11"/>
        <v>170.6</v>
      </c>
      <c r="I77" s="21">
        <f t="shared" si="12"/>
        <v>171</v>
      </c>
    </row>
    <row r="78" spans="2:9" x14ac:dyDescent="0.3">
      <c r="B78" s="4"/>
      <c r="C78" s="2">
        <v>73</v>
      </c>
      <c r="D78" s="21">
        <f t="shared" si="13"/>
        <v>26244</v>
      </c>
      <c r="E78" s="9">
        <f>(D78:D177*12)</f>
        <v>314928</v>
      </c>
      <c r="F78" s="2">
        <f t="shared" si="9"/>
        <v>874.8</v>
      </c>
      <c r="G78" s="21">
        <f t="shared" si="10"/>
        <v>875</v>
      </c>
      <c r="H78" s="22">
        <f t="shared" si="11"/>
        <v>175</v>
      </c>
      <c r="I78" s="21">
        <f t="shared" si="12"/>
        <v>175</v>
      </c>
    </row>
    <row r="79" spans="2:9" x14ac:dyDescent="0.3">
      <c r="B79" s="4"/>
      <c r="C79" s="2">
        <v>74</v>
      </c>
      <c r="D79" s="21">
        <f t="shared" si="13"/>
        <v>26896</v>
      </c>
      <c r="E79" s="9">
        <f>(D79:D178*12)</f>
        <v>322752</v>
      </c>
      <c r="F79" s="2">
        <f t="shared" si="9"/>
        <v>896.5333333333333</v>
      </c>
      <c r="G79" s="21">
        <f t="shared" si="10"/>
        <v>897</v>
      </c>
      <c r="H79" s="22">
        <f t="shared" si="11"/>
        <v>179.4</v>
      </c>
      <c r="I79" s="21">
        <f t="shared" si="12"/>
        <v>179</v>
      </c>
    </row>
    <row r="80" spans="2:9" x14ac:dyDescent="0.3">
      <c r="B80" s="4"/>
      <c r="C80" s="2">
        <v>75</v>
      </c>
      <c r="D80" s="21">
        <f t="shared" si="13"/>
        <v>27556</v>
      </c>
      <c r="E80" s="9">
        <f>(D80:D179*12)</f>
        <v>330672</v>
      </c>
      <c r="F80" s="2">
        <f t="shared" si="9"/>
        <v>918.5333333333333</v>
      </c>
      <c r="G80" s="21">
        <f t="shared" si="10"/>
        <v>919</v>
      </c>
      <c r="H80" s="22">
        <f t="shared" si="11"/>
        <v>183.8</v>
      </c>
      <c r="I80" s="21">
        <f t="shared" si="12"/>
        <v>184</v>
      </c>
    </row>
    <row r="81" spans="2:9" x14ac:dyDescent="0.3">
      <c r="B81" s="4"/>
      <c r="C81" s="2">
        <v>76</v>
      </c>
      <c r="D81" s="21">
        <f t="shared" si="13"/>
        <v>28224</v>
      </c>
      <c r="E81" s="9">
        <f>(D81:D180*12.5)</f>
        <v>352800</v>
      </c>
      <c r="F81" s="2">
        <f t="shared" si="9"/>
        <v>940.8</v>
      </c>
      <c r="G81" s="21">
        <f t="shared" si="10"/>
        <v>941</v>
      </c>
      <c r="H81" s="22">
        <f t="shared" si="11"/>
        <v>188.2</v>
      </c>
      <c r="I81" s="21">
        <f t="shared" si="12"/>
        <v>188</v>
      </c>
    </row>
    <row r="82" spans="2:9" x14ac:dyDescent="0.3">
      <c r="B82" s="4"/>
      <c r="C82" s="2">
        <v>77</v>
      </c>
      <c r="D82" s="21">
        <f t="shared" si="13"/>
        <v>28900</v>
      </c>
      <c r="E82" s="9">
        <f>(D82:D181*12.5)</f>
        <v>361250</v>
      </c>
      <c r="F82" s="2">
        <f t="shared" si="9"/>
        <v>963.33333333333337</v>
      </c>
      <c r="G82" s="21">
        <f t="shared" si="10"/>
        <v>963</v>
      </c>
      <c r="H82" s="22">
        <f t="shared" si="11"/>
        <v>192.6</v>
      </c>
      <c r="I82" s="21">
        <f t="shared" si="12"/>
        <v>193</v>
      </c>
    </row>
    <row r="83" spans="2:9" x14ac:dyDescent="0.3">
      <c r="B83" s="4"/>
      <c r="C83" s="2">
        <v>78</v>
      </c>
      <c r="D83" s="21">
        <f t="shared" si="13"/>
        <v>29584</v>
      </c>
      <c r="E83" s="9">
        <f>(D83:D182*12.5)</f>
        <v>369800</v>
      </c>
      <c r="F83" s="2">
        <f t="shared" si="9"/>
        <v>986.13333333333333</v>
      </c>
      <c r="G83" s="21">
        <f t="shared" si="10"/>
        <v>986</v>
      </c>
      <c r="H83" s="22">
        <f t="shared" si="11"/>
        <v>197.2</v>
      </c>
      <c r="I83" s="21">
        <f t="shared" si="12"/>
        <v>197</v>
      </c>
    </row>
    <row r="84" spans="2:9" x14ac:dyDescent="0.3">
      <c r="B84" s="4"/>
      <c r="C84" s="2">
        <v>79</v>
      </c>
      <c r="D84" s="21">
        <f t="shared" si="13"/>
        <v>30276</v>
      </c>
      <c r="E84" s="9">
        <f>(D84:D183*12.5)</f>
        <v>378450</v>
      </c>
      <c r="F84" s="2">
        <f t="shared" si="9"/>
        <v>1009.2</v>
      </c>
      <c r="G84" s="21">
        <f t="shared" si="10"/>
        <v>1009</v>
      </c>
      <c r="H84" s="22">
        <f t="shared" si="11"/>
        <v>201.8</v>
      </c>
      <c r="I84" s="21">
        <f t="shared" si="12"/>
        <v>202</v>
      </c>
    </row>
    <row r="85" spans="2:9" x14ac:dyDescent="0.3">
      <c r="B85" s="4"/>
      <c r="C85" s="2">
        <v>80</v>
      </c>
      <c r="D85" s="21">
        <f t="shared" si="13"/>
        <v>30976</v>
      </c>
      <c r="E85" s="9">
        <f>(D85:D184*12.5)</f>
        <v>387200</v>
      </c>
      <c r="F85" s="2">
        <f t="shared" si="9"/>
        <v>1032.5333333333333</v>
      </c>
      <c r="G85" s="21">
        <f t="shared" si="10"/>
        <v>1033</v>
      </c>
      <c r="H85" s="22">
        <f t="shared" si="11"/>
        <v>206.6</v>
      </c>
      <c r="I85" s="21">
        <f t="shared" si="12"/>
        <v>207</v>
      </c>
    </row>
    <row r="86" spans="2:9" x14ac:dyDescent="0.3">
      <c r="B86" s="4"/>
      <c r="C86" s="2">
        <v>81</v>
      </c>
      <c r="D86" s="21">
        <f t="shared" si="13"/>
        <v>31684</v>
      </c>
      <c r="E86" s="9">
        <f>(D86:D185*13)</f>
        <v>411892</v>
      </c>
      <c r="F86" s="2">
        <f t="shared" si="9"/>
        <v>1056.1333333333334</v>
      </c>
      <c r="G86" s="21">
        <f t="shared" si="10"/>
        <v>1056</v>
      </c>
      <c r="H86" s="22">
        <f t="shared" si="11"/>
        <v>211.2</v>
      </c>
      <c r="I86" s="21">
        <f t="shared" si="12"/>
        <v>211</v>
      </c>
    </row>
    <row r="87" spans="2:9" x14ac:dyDescent="0.3">
      <c r="B87" s="4"/>
      <c r="C87" s="2">
        <v>82</v>
      </c>
      <c r="D87" s="21">
        <f t="shared" si="13"/>
        <v>32400</v>
      </c>
      <c r="E87" s="9">
        <f>(D87:D186*13)</f>
        <v>421200</v>
      </c>
      <c r="F87" s="2">
        <f t="shared" si="9"/>
        <v>1080</v>
      </c>
      <c r="G87" s="21">
        <f t="shared" si="10"/>
        <v>1080</v>
      </c>
      <c r="H87" s="22">
        <f t="shared" si="11"/>
        <v>216</v>
      </c>
      <c r="I87" s="21">
        <f t="shared" si="12"/>
        <v>216</v>
      </c>
    </row>
    <row r="88" spans="2:9" x14ac:dyDescent="0.3">
      <c r="B88" s="4"/>
      <c r="C88" s="2">
        <v>83</v>
      </c>
      <c r="D88" s="21">
        <f t="shared" si="13"/>
        <v>33124</v>
      </c>
      <c r="E88" s="9">
        <f>(D88:D187*13)</f>
        <v>430612</v>
      </c>
      <c r="F88" s="2">
        <f t="shared" si="9"/>
        <v>1104.1333333333334</v>
      </c>
      <c r="G88" s="21">
        <f t="shared" si="10"/>
        <v>1104</v>
      </c>
      <c r="H88" s="22">
        <f t="shared" si="11"/>
        <v>220.8</v>
      </c>
      <c r="I88" s="21">
        <f t="shared" si="12"/>
        <v>221</v>
      </c>
    </row>
    <row r="89" spans="2:9" x14ac:dyDescent="0.3">
      <c r="B89" s="4"/>
      <c r="C89" s="2">
        <v>84</v>
      </c>
      <c r="D89" s="21">
        <f t="shared" si="13"/>
        <v>33856</v>
      </c>
      <c r="E89" s="9">
        <f>(D89:D188*13)</f>
        <v>440128</v>
      </c>
      <c r="F89" s="2">
        <f t="shared" si="9"/>
        <v>1128.5333333333333</v>
      </c>
      <c r="G89" s="21">
        <f t="shared" si="10"/>
        <v>1129</v>
      </c>
      <c r="H89" s="22">
        <f t="shared" si="11"/>
        <v>225.8</v>
      </c>
      <c r="I89" s="21">
        <f t="shared" si="12"/>
        <v>226</v>
      </c>
    </row>
    <row r="90" spans="2:9" x14ac:dyDescent="0.3">
      <c r="B90" s="4"/>
      <c r="C90" s="2">
        <v>85</v>
      </c>
      <c r="D90" s="21">
        <f t="shared" si="13"/>
        <v>34596</v>
      </c>
      <c r="E90" s="9">
        <f>(D90:D189*13)</f>
        <v>449748</v>
      </c>
      <c r="F90" s="2">
        <f t="shared" si="9"/>
        <v>1153.2</v>
      </c>
      <c r="G90" s="21">
        <f t="shared" si="10"/>
        <v>1153</v>
      </c>
      <c r="H90" s="22">
        <f t="shared" si="11"/>
        <v>230.6</v>
      </c>
      <c r="I90" s="21">
        <f t="shared" si="12"/>
        <v>231</v>
      </c>
    </row>
    <row r="91" spans="2:9" x14ac:dyDescent="0.3">
      <c r="B91" s="4"/>
      <c r="C91" s="2">
        <v>86</v>
      </c>
      <c r="D91" s="21">
        <f t="shared" si="13"/>
        <v>35344</v>
      </c>
      <c r="E91" s="9">
        <f>(D91:D190*13.5)</f>
        <v>477144</v>
      </c>
      <c r="F91" s="2">
        <f t="shared" si="9"/>
        <v>1178.1333333333334</v>
      </c>
      <c r="G91" s="21">
        <f t="shared" si="10"/>
        <v>1178</v>
      </c>
      <c r="H91" s="22">
        <f t="shared" si="11"/>
        <v>235.6</v>
      </c>
      <c r="I91" s="21">
        <f t="shared" si="12"/>
        <v>236</v>
      </c>
    </row>
    <row r="92" spans="2:9" x14ac:dyDescent="0.3">
      <c r="B92" s="4"/>
      <c r="C92" s="2">
        <v>87</v>
      </c>
      <c r="D92" s="21">
        <f t="shared" si="13"/>
        <v>36100</v>
      </c>
      <c r="E92" s="9">
        <f>(D92:D191*13.5)</f>
        <v>487350</v>
      </c>
      <c r="F92" s="2">
        <f t="shared" si="9"/>
        <v>1203.3333333333333</v>
      </c>
      <c r="G92" s="21">
        <f t="shared" si="10"/>
        <v>1203</v>
      </c>
      <c r="H92" s="22">
        <f t="shared" si="11"/>
        <v>240.6</v>
      </c>
      <c r="I92" s="21">
        <f t="shared" si="12"/>
        <v>241</v>
      </c>
    </row>
    <row r="93" spans="2:9" x14ac:dyDescent="0.3">
      <c r="B93" s="4"/>
      <c r="C93" s="2">
        <v>88</v>
      </c>
      <c r="D93" s="21">
        <f t="shared" si="13"/>
        <v>36864</v>
      </c>
      <c r="E93" s="9">
        <f>(D93:D192*13.5)</f>
        <v>497664</v>
      </c>
      <c r="F93" s="2">
        <f t="shared" si="9"/>
        <v>1228.8</v>
      </c>
      <c r="G93" s="21">
        <f t="shared" si="10"/>
        <v>1229</v>
      </c>
      <c r="H93" s="22">
        <f t="shared" si="11"/>
        <v>245.8</v>
      </c>
      <c r="I93" s="21">
        <f t="shared" si="12"/>
        <v>246</v>
      </c>
    </row>
    <row r="94" spans="2:9" x14ac:dyDescent="0.3">
      <c r="B94" s="4"/>
      <c r="C94" s="2">
        <v>89</v>
      </c>
      <c r="D94" s="21">
        <f t="shared" si="13"/>
        <v>37636</v>
      </c>
      <c r="E94" s="9">
        <f>(D94:D193*13.5)</f>
        <v>508086</v>
      </c>
      <c r="F94" s="2">
        <f t="shared" si="9"/>
        <v>1254.5333333333333</v>
      </c>
      <c r="G94" s="21">
        <f t="shared" si="10"/>
        <v>1255</v>
      </c>
      <c r="H94" s="22">
        <f t="shared" si="11"/>
        <v>251</v>
      </c>
      <c r="I94" s="21">
        <f t="shared" si="12"/>
        <v>251</v>
      </c>
    </row>
    <row r="95" spans="2:9" x14ac:dyDescent="0.3">
      <c r="B95" s="4"/>
      <c r="C95" s="2">
        <v>90</v>
      </c>
      <c r="D95" s="21">
        <f t="shared" si="13"/>
        <v>38416</v>
      </c>
      <c r="E95" s="9">
        <f>(D95:D194*13.5)</f>
        <v>518616</v>
      </c>
      <c r="F95" s="2">
        <f t="shared" si="9"/>
        <v>1280.5333333333333</v>
      </c>
      <c r="G95" s="21">
        <f t="shared" si="10"/>
        <v>1281</v>
      </c>
      <c r="H95" s="22">
        <f t="shared" si="11"/>
        <v>256.2</v>
      </c>
      <c r="I95" s="21">
        <f t="shared" si="12"/>
        <v>256</v>
      </c>
    </row>
    <row r="96" spans="2:9" x14ac:dyDescent="0.3">
      <c r="B96" s="4"/>
      <c r="C96" s="2">
        <v>91</v>
      </c>
      <c r="D96" s="21">
        <f t="shared" si="13"/>
        <v>39204</v>
      </c>
      <c r="E96" s="9">
        <f>(D96:D195*14)</f>
        <v>548856</v>
      </c>
      <c r="F96" s="2">
        <f t="shared" si="9"/>
        <v>1306.8</v>
      </c>
      <c r="G96" s="21">
        <f t="shared" si="10"/>
        <v>1307</v>
      </c>
      <c r="H96" s="22">
        <f t="shared" si="11"/>
        <v>261.39999999999998</v>
      </c>
      <c r="I96" s="21">
        <f t="shared" si="12"/>
        <v>261</v>
      </c>
    </row>
    <row r="97" spans="2:9" x14ac:dyDescent="0.3">
      <c r="B97" s="4"/>
      <c r="C97" s="2">
        <v>92</v>
      </c>
      <c r="D97" s="21">
        <f t="shared" si="13"/>
        <v>40000</v>
      </c>
      <c r="E97" s="9">
        <f>(D97:D196*14)</f>
        <v>560000</v>
      </c>
      <c r="F97" s="2">
        <f t="shared" si="9"/>
        <v>1333.3333333333333</v>
      </c>
      <c r="G97" s="21">
        <f t="shared" si="10"/>
        <v>1333</v>
      </c>
      <c r="H97" s="22">
        <f t="shared" si="11"/>
        <v>266.60000000000002</v>
      </c>
      <c r="I97" s="21">
        <f t="shared" si="12"/>
        <v>267</v>
      </c>
    </row>
    <row r="98" spans="2:9" x14ac:dyDescent="0.3">
      <c r="B98" s="4"/>
      <c r="C98" s="2">
        <v>93</v>
      </c>
      <c r="D98" s="21">
        <f t="shared" si="13"/>
        <v>40804</v>
      </c>
      <c r="E98" s="9">
        <f>(D98:D197*14)</f>
        <v>571256</v>
      </c>
      <c r="F98" s="2">
        <f t="shared" si="9"/>
        <v>1360.1333333333334</v>
      </c>
      <c r="G98" s="21">
        <f t="shared" si="10"/>
        <v>1360</v>
      </c>
      <c r="H98" s="22">
        <f t="shared" si="11"/>
        <v>272</v>
      </c>
      <c r="I98" s="21">
        <f t="shared" si="12"/>
        <v>272</v>
      </c>
    </row>
    <row r="99" spans="2:9" x14ac:dyDescent="0.3">
      <c r="B99" s="4"/>
      <c r="C99" s="2">
        <v>94</v>
      </c>
      <c r="D99" s="21">
        <f t="shared" si="13"/>
        <v>41616</v>
      </c>
      <c r="E99" s="9">
        <f>(D99:D198*14)</f>
        <v>582624</v>
      </c>
      <c r="F99" s="2">
        <f t="shared" si="9"/>
        <v>1387.2</v>
      </c>
      <c r="G99" s="21">
        <f t="shared" si="10"/>
        <v>1387</v>
      </c>
      <c r="H99" s="22">
        <f t="shared" si="11"/>
        <v>277.39999999999998</v>
      </c>
      <c r="I99" s="21">
        <f t="shared" si="12"/>
        <v>277</v>
      </c>
    </row>
    <row r="100" spans="2:9" x14ac:dyDescent="0.3">
      <c r="B100" s="4"/>
      <c r="C100" s="2">
        <v>95</v>
      </c>
      <c r="D100" s="21">
        <f t="shared" si="13"/>
        <v>42436</v>
      </c>
      <c r="E100" s="9">
        <f>(D100:D199*14)</f>
        <v>594104</v>
      </c>
      <c r="F100" s="2">
        <f t="shared" si="9"/>
        <v>1414.5333333333333</v>
      </c>
      <c r="G100" s="21">
        <f t="shared" si="10"/>
        <v>1415</v>
      </c>
      <c r="H100" s="22">
        <f t="shared" si="11"/>
        <v>283</v>
      </c>
      <c r="I100" s="21">
        <f t="shared" si="12"/>
        <v>283</v>
      </c>
    </row>
    <row r="101" spans="2:9" x14ac:dyDescent="0.3">
      <c r="B101" s="4"/>
      <c r="C101" s="2">
        <v>96</v>
      </c>
      <c r="D101" s="21">
        <f t="shared" si="13"/>
        <v>43264</v>
      </c>
      <c r="E101" s="9">
        <f>(D101:D200*14.5)</f>
        <v>627328</v>
      </c>
      <c r="F101" s="2">
        <f t="shared" si="9"/>
        <v>1442.1333333333334</v>
      </c>
      <c r="G101" s="21">
        <f t="shared" si="10"/>
        <v>1442</v>
      </c>
      <c r="H101" s="22">
        <f t="shared" si="11"/>
        <v>288.39999999999998</v>
      </c>
      <c r="I101" s="21">
        <f t="shared" si="12"/>
        <v>288</v>
      </c>
    </row>
    <row r="102" spans="2:9" x14ac:dyDescent="0.3">
      <c r="B102" s="4"/>
      <c r="C102" s="2">
        <v>97</v>
      </c>
      <c r="D102" s="21">
        <f t="shared" si="13"/>
        <v>44100</v>
      </c>
      <c r="E102" s="9">
        <f>(D102:D201*14.5)</f>
        <v>639450</v>
      </c>
      <c r="F102" s="2">
        <f t="shared" ref="F102:F105" si="14">(D102:D201/30)</f>
        <v>1470</v>
      </c>
      <c r="G102" s="21">
        <f t="shared" ref="G102:G105" si="15">ROUND(F102:F201,0)</f>
        <v>1470</v>
      </c>
      <c r="H102" s="22">
        <f t="shared" ref="H102:H105" si="16">(G102:G201/5)</f>
        <v>294</v>
      </c>
      <c r="I102" s="21">
        <f t="shared" ref="I102:I105" si="17">ROUND(H102:H201,0)</f>
        <v>294</v>
      </c>
    </row>
    <row r="103" spans="2:9" x14ac:dyDescent="0.3">
      <c r="B103" s="4"/>
      <c r="C103" s="2">
        <v>98</v>
      </c>
      <c r="D103" s="21">
        <f t="shared" si="13"/>
        <v>44944</v>
      </c>
      <c r="E103" s="9">
        <f>(D103:D202*14.5)</f>
        <v>651688</v>
      </c>
      <c r="F103" s="2">
        <f t="shared" si="14"/>
        <v>1498.1333333333334</v>
      </c>
      <c r="G103" s="21">
        <f t="shared" si="15"/>
        <v>1498</v>
      </c>
      <c r="H103" s="22">
        <f t="shared" si="16"/>
        <v>299.60000000000002</v>
      </c>
      <c r="I103" s="21">
        <f t="shared" si="17"/>
        <v>300</v>
      </c>
    </row>
    <row r="104" spans="2:9" x14ac:dyDescent="0.3">
      <c r="B104" s="4"/>
      <c r="C104" s="2">
        <v>99</v>
      </c>
      <c r="D104" s="21">
        <f t="shared" si="13"/>
        <v>45796</v>
      </c>
      <c r="E104" s="9">
        <f>(D104:D203*14.5)</f>
        <v>664042</v>
      </c>
      <c r="F104" s="2">
        <f t="shared" si="14"/>
        <v>1526.5333333333333</v>
      </c>
      <c r="G104" s="21">
        <f t="shared" si="15"/>
        <v>1527</v>
      </c>
      <c r="H104" s="22">
        <f t="shared" si="16"/>
        <v>305.39999999999998</v>
      </c>
      <c r="I104" s="21">
        <f t="shared" si="17"/>
        <v>305</v>
      </c>
    </row>
    <row r="105" spans="2:9" x14ac:dyDescent="0.3">
      <c r="B105" s="4"/>
      <c r="C105" s="2">
        <v>100</v>
      </c>
      <c r="D105" s="21">
        <f t="shared" si="13"/>
        <v>46656</v>
      </c>
      <c r="E105" s="9">
        <f>(D105:D204*14.5)</f>
        <v>676512</v>
      </c>
      <c r="F105" s="2">
        <f t="shared" si="14"/>
        <v>1555.2</v>
      </c>
      <c r="G105" s="21">
        <f t="shared" si="15"/>
        <v>1555</v>
      </c>
      <c r="H105" s="22">
        <f t="shared" si="16"/>
        <v>311</v>
      </c>
      <c r="I105" s="21">
        <f t="shared" si="17"/>
        <v>311</v>
      </c>
    </row>
    <row r="106" spans="2:9" x14ac:dyDescent="0.3">
      <c r="E106" s="4"/>
    </row>
    <row r="107" spans="2:9" x14ac:dyDescent="0.3">
      <c r="E107" s="4"/>
    </row>
    <row r="108" spans="2:9" x14ac:dyDescent="0.3">
      <c r="E108" s="4"/>
    </row>
    <row r="109" spans="2:9" x14ac:dyDescent="0.3">
      <c r="E109" s="4"/>
    </row>
    <row r="110" spans="2:9" x14ac:dyDescent="0.3">
      <c r="E110" s="4"/>
    </row>
    <row r="111" spans="2:9" x14ac:dyDescent="0.3">
      <c r="E111" s="4"/>
    </row>
    <row r="112" spans="2:9" x14ac:dyDescent="0.3">
      <c r="E112" s="4"/>
    </row>
    <row r="113" spans="5:5" x14ac:dyDescent="0.3">
      <c r="E113" s="4"/>
    </row>
    <row r="114" spans="5:5" x14ac:dyDescent="0.3">
      <c r="E114" s="4"/>
    </row>
    <row r="115" spans="5:5" x14ac:dyDescent="0.3">
      <c r="E115" s="4"/>
    </row>
    <row r="116" spans="5:5" x14ac:dyDescent="0.3">
      <c r="E116" s="4"/>
    </row>
    <row r="117" spans="5:5" x14ac:dyDescent="0.3">
      <c r="E117" s="4"/>
    </row>
    <row r="118" spans="5:5" x14ac:dyDescent="0.3">
      <c r="E118" s="4"/>
    </row>
    <row r="119" spans="5:5" x14ac:dyDescent="0.3">
      <c r="E119" s="4"/>
    </row>
    <row r="120" spans="5:5" x14ac:dyDescent="0.3">
      <c r="E120" s="4"/>
    </row>
    <row r="121" spans="5:5" x14ac:dyDescent="0.3">
      <c r="E121" s="4"/>
    </row>
    <row r="122" spans="5:5" x14ac:dyDescent="0.3">
      <c r="E122" s="4"/>
    </row>
    <row r="123" spans="5:5" x14ac:dyDescent="0.3">
      <c r="E123" s="4"/>
    </row>
    <row r="124" spans="5:5" x14ac:dyDescent="0.3">
      <c r="E124" s="4"/>
    </row>
    <row r="125" spans="5:5" x14ac:dyDescent="0.3">
      <c r="E125" s="4"/>
    </row>
    <row r="126" spans="5:5" x14ac:dyDescent="0.3">
      <c r="E126" s="4"/>
    </row>
    <row r="127" spans="5:5" x14ac:dyDescent="0.3">
      <c r="E127" s="4"/>
    </row>
    <row r="128" spans="5:5" x14ac:dyDescent="0.3">
      <c r="E128" s="4"/>
    </row>
    <row r="129" spans="5:5" x14ac:dyDescent="0.3">
      <c r="E129" s="4"/>
    </row>
    <row r="130" spans="5:5" x14ac:dyDescent="0.3">
      <c r="E130" s="4"/>
    </row>
    <row r="131" spans="5:5" x14ac:dyDescent="0.3">
      <c r="E131" s="4"/>
    </row>
    <row r="132" spans="5:5" x14ac:dyDescent="0.3">
      <c r="E132" s="4"/>
    </row>
    <row r="133" spans="5:5" x14ac:dyDescent="0.3">
      <c r="E133" s="4"/>
    </row>
    <row r="134" spans="5:5" x14ac:dyDescent="0.3">
      <c r="E134" s="4"/>
    </row>
    <row r="135" spans="5:5" x14ac:dyDescent="0.3">
      <c r="E135" s="4"/>
    </row>
    <row r="136" spans="5:5" x14ac:dyDescent="0.3">
      <c r="E136" s="4"/>
    </row>
    <row r="137" spans="5:5" x14ac:dyDescent="0.3">
      <c r="E137" s="4"/>
    </row>
    <row r="138" spans="5:5" x14ac:dyDescent="0.3">
      <c r="E138" s="4"/>
    </row>
    <row r="139" spans="5:5" x14ac:dyDescent="0.3">
      <c r="E139" s="4"/>
    </row>
    <row r="140" spans="5:5" x14ac:dyDescent="0.3">
      <c r="E140" s="4"/>
    </row>
    <row r="141" spans="5:5" x14ac:dyDescent="0.3">
      <c r="E141" s="4"/>
    </row>
    <row r="142" spans="5:5" x14ac:dyDescent="0.3">
      <c r="E142" s="4"/>
    </row>
    <row r="143" spans="5:5" x14ac:dyDescent="0.3">
      <c r="E143" s="4"/>
    </row>
    <row r="144" spans="5:5" x14ac:dyDescent="0.3">
      <c r="E144" s="4"/>
    </row>
    <row r="145" spans="5:5" x14ac:dyDescent="0.3">
      <c r="E145" s="4"/>
    </row>
    <row r="146" spans="5:5" x14ac:dyDescent="0.3">
      <c r="E146" s="4"/>
    </row>
    <row r="147" spans="5:5" x14ac:dyDescent="0.3">
      <c r="E147" s="4"/>
    </row>
    <row r="148" spans="5:5" x14ac:dyDescent="0.3">
      <c r="E148" s="4"/>
    </row>
    <row r="149" spans="5:5" x14ac:dyDescent="0.3">
      <c r="E149" s="4"/>
    </row>
    <row r="150" spans="5:5" x14ac:dyDescent="0.3">
      <c r="E150" s="4"/>
    </row>
    <row r="151" spans="5:5" x14ac:dyDescent="0.3">
      <c r="E151" s="4"/>
    </row>
    <row r="152" spans="5:5" x14ac:dyDescent="0.3">
      <c r="E152" s="4"/>
    </row>
    <row r="153" spans="5:5" x14ac:dyDescent="0.3">
      <c r="E153" s="4"/>
    </row>
    <row r="154" spans="5:5" x14ac:dyDescent="0.3">
      <c r="E154" s="4"/>
    </row>
    <row r="155" spans="5:5" x14ac:dyDescent="0.3">
      <c r="E155" s="4"/>
    </row>
    <row r="156" spans="5:5" x14ac:dyDescent="0.3">
      <c r="E156" s="4"/>
    </row>
    <row r="157" spans="5:5" x14ac:dyDescent="0.3">
      <c r="E157" s="4"/>
    </row>
    <row r="158" spans="5:5" x14ac:dyDescent="0.3">
      <c r="E158" s="4"/>
    </row>
    <row r="159" spans="5:5" x14ac:dyDescent="0.3">
      <c r="E159" s="4"/>
    </row>
    <row r="160" spans="5:5" x14ac:dyDescent="0.3">
      <c r="E160" s="4"/>
    </row>
    <row r="161" spans="5:5" x14ac:dyDescent="0.3">
      <c r="E161" s="4"/>
    </row>
    <row r="162" spans="5:5" x14ac:dyDescent="0.3">
      <c r="E162" s="4"/>
    </row>
    <row r="163" spans="5:5" x14ac:dyDescent="0.3">
      <c r="E163" s="4"/>
    </row>
    <row r="164" spans="5:5" x14ac:dyDescent="0.3">
      <c r="E164" s="4"/>
    </row>
    <row r="165" spans="5:5" x14ac:dyDescent="0.3">
      <c r="E165" s="4"/>
    </row>
    <row r="166" spans="5:5" x14ac:dyDescent="0.3">
      <c r="E166" s="4"/>
    </row>
    <row r="167" spans="5:5" x14ac:dyDescent="0.3">
      <c r="E167" s="4"/>
    </row>
    <row r="168" spans="5:5" x14ac:dyDescent="0.3">
      <c r="E168" s="4"/>
    </row>
    <row r="169" spans="5:5" x14ac:dyDescent="0.3">
      <c r="E169" s="4"/>
    </row>
    <row r="170" spans="5:5" x14ac:dyDescent="0.3">
      <c r="E170" s="4"/>
    </row>
    <row r="171" spans="5:5" x14ac:dyDescent="0.3">
      <c r="E171" s="4"/>
    </row>
    <row r="172" spans="5:5" x14ac:dyDescent="0.3">
      <c r="E172" s="4"/>
    </row>
    <row r="173" spans="5:5" x14ac:dyDescent="0.3">
      <c r="E173" s="4"/>
    </row>
    <row r="174" spans="5:5" x14ac:dyDescent="0.3">
      <c r="E174" s="4"/>
    </row>
    <row r="175" spans="5:5" x14ac:dyDescent="0.3">
      <c r="E175" s="4"/>
    </row>
    <row r="176" spans="5:5" x14ac:dyDescent="0.3">
      <c r="E176" s="4"/>
    </row>
    <row r="177" spans="5:5" x14ac:dyDescent="0.3">
      <c r="E177" s="4"/>
    </row>
    <row r="178" spans="5:5" x14ac:dyDescent="0.3">
      <c r="E178" s="4"/>
    </row>
    <row r="179" spans="5:5" x14ac:dyDescent="0.3">
      <c r="E179" s="4"/>
    </row>
    <row r="180" spans="5:5" x14ac:dyDescent="0.3">
      <c r="E180" s="4"/>
    </row>
    <row r="181" spans="5:5" x14ac:dyDescent="0.3">
      <c r="E181" s="4"/>
    </row>
    <row r="182" spans="5:5" x14ac:dyDescent="0.3">
      <c r="E182" s="4"/>
    </row>
    <row r="183" spans="5:5" x14ac:dyDescent="0.3">
      <c r="E183" s="4"/>
    </row>
    <row r="184" spans="5:5" x14ac:dyDescent="0.3">
      <c r="E184" s="4"/>
    </row>
    <row r="185" spans="5:5" x14ac:dyDescent="0.3">
      <c r="E185" s="4"/>
    </row>
    <row r="186" spans="5:5" x14ac:dyDescent="0.3">
      <c r="E186" s="4"/>
    </row>
    <row r="187" spans="5:5" x14ac:dyDescent="0.3">
      <c r="E187" s="4"/>
    </row>
    <row r="188" spans="5:5" x14ac:dyDescent="0.3">
      <c r="E188" s="4"/>
    </row>
    <row r="189" spans="5:5" x14ac:dyDescent="0.3">
      <c r="E189" s="4"/>
    </row>
    <row r="190" spans="5:5" x14ac:dyDescent="0.3">
      <c r="E190" s="4"/>
    </row>
    <row r="191" spans="5:5" x14ac:dyDescent="0.3">
      <c r="E191" s="4"/>
    </row>
    <row r="192" spans="5:5" x14ac:dyDescent="0.3">
      <c r="E192" s="4"/>
    </row>
    <row r="193" spans="5:5" x14ac:dyDescent="0.3">
      <c r="E193" s="4"/>
    </row>
    <row r="194" spans="5:5" x14ac:dyDescent="0.3">
      <c r="E194" s="4"/>
    </row>
    <row r="195" spans="5:5" x14ac:dyDescent="0.3">
      <c r="E195" s="4"/>
    </row>
    <row r="196" spans="5:5" x14ac:dyDescent="0.3">
      <c r="E196" s="4"/>
    </row>
    <row r="197" spans="5:5" x14ac:dyDescent="0.3">
      <c r="E197" s="4"/>
    </row>
    <row r="198" spans="5:5" x14ac:dyDescent="0.3">
      <c r="E198" s="4"/>
    </row>
    <row r="199" spans="5:5" x14ac:dyDescent="0.3">
      <c r="E199" s="4"/>
    </row>
    <row r="200" spans="5:5" x14ac:dyDescent="0.3">
      <c r="E200" s="4"/>
    </row>
    <row r="201" spans="5:5" x14ac:dyDescent="0.3">
      <c r="E201" s="4"/>
    </row>
    <row r="202" spans="5:5" x14ac:dyDescent="0.3">
      <c r="E202" s="4"/>
    </row>
    <row r="203" spans="5:5" x14ac:dyDescent="0.3">
      <c r="E203" s="4"/>
    </row>
    <row r="204" spans="5:5" x14ac:dyDescent="0.3">
      <c r="E204" s="4"/>
    </row>
  </sheetData>
  <mergeCells count="7">
    <mergeCell ref="C1:I2"/>
    <mergeCell ref="K3:N4"/>
    <mergeCell ref="K5:N6"/>
    <mergeCell ref="F3:I3"/>
    <mergeCell ref="F4:I4"/>
    <mergeCell ref="C4:D4"/>
    <mergeCell ref="C3:D3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29"/>
  <sheetViews>
    <sheetView tabSelected="1" topLeftCell="A4" zoomScale="115" zoomScaleNormal="115" workbookViewId="0">
      <selection activeCell="F32" sqref="F32"/>
    </sheetView>
  </sheetViews>
  <sheetFormatPr defaultRowHeight="16.5" x14ac:dyDescent="0.3"/>
  <cols>
    <col min="1" max="1" width="11.125" style="41" bestFit="1" customWidth="1"/>
    <col min="2" max="2" width="11.5" style="41" bestFit="1" customWidth="1"/>
    <col min="3" max="3" width="5.75" style="41" bestFit="1" customWidth="1"/>
    <col min="4" max="13" width="29" style="41" bestFit="1" customWidth="1"/>
    <col min="14" max="14" width="11" style="41" customWidth="1"/>
    <col min="15" max="16384" width="9" style="41"/>
  </cols>
  <sheetData>
    <row r="1" spans="1:14" x14ac:dyDescent="0.3">
      <c r="A1" s="38" t="s">
        <v>86</v>
      </c>
      <c r="B1" s="38" t="s">
        <v>172</v>
      </c>
      <c r="C1" s="38" t="s">
        <v>186</v>
      </c>
      <c r="D1" s="38" t="s">
        <v>173</v>
      </c>
      <c r="E1" s="38" t="s">
        <v>174</v>
      </c>
      <c r="F1" s="38" t="s">
        <v>175</v>
      </c>
      <c r="G1" s="38" t="s">
        <v>176</v>
      </c>
      <c r="H1" s="38" t="s">
        <v>177</v>
      </c>
      <c r="I1" s="38" t="s">
        <v>178</v>
      </c>
      <c r="J1" s="38" t="s">
        <v>179</v>
      </c>
      <c r="K1" s="38" t="s">
        <v>180</v>
      </c>
      <c r="L1" s="38" t="s">
        <v>181</v>
      </c>
      <c r="M1" s="38" t="s">
        <v>182</v>
      </c>
      <c r="N1" s="66" t="s">
        <v>185</v>
      </c>
    </row>
    <row r="2" spans="1:14" x14ac:dyDescent="0.3">
      <c r="A2" s="2" t="s">
        <v>188</v>
      </c>
      <c r="B2" s="63">
        <v>1</v>
      </c>
      <c r="C2" s="64">
        <v>1</v>
      </c>
      <c r="D2" s="68">
        <v>10</v>
      </c>
      <c r="E2" s="68">
        <v>11</v>
      </c>
      <c r="F2" s="68">
        <v>12</v>
      </c>
      <c r="G2" s="68">
        <v>13</v>
      </c>
      <c r="H2" s="68">
        <v>14</v>
      </c>
      <c r="I2" s="68">
        <v>15</v>
      </c>
      <c r="J2" s="68">
        <v>16</v>
      </c>
      <c r="K2" s="68">
        <v>17</v>
      </c>
      <c r="L2" s="68">
        <v>18</v>
      </c>
      <c r="M2" s="68">
        <v>19</v>
      </c>
      <c r="N2" s="63" t="b">
        <v>1</v>
      </c>
    </row>
    <row r="3" spans="1:14" x14ac:dyDescent="0.3">
      <c r="A3" s="2" t="s">
        <v>189</v>
      </c>
      <c r="B3" s="63">
        <v>2</v>
      </c>
      <c r="C3" s="64">
        <v>0</v>
      </c>
      <c r="D3" s="68">
        <v>20</v>
      </c>
      <c r="E3" s="68">
        <v>22</v>
      </c>
      <c r="F3" s="68">
        <v>24</v>
      </c>
      <c r="G3" s="68">
        <v>26</v>
      </c>
      <c r="H3" s="68">
        <v>28</v>
      </c>
      <c r="I3" s="68">
        <v>30</v>
      </c>
      <c r="J3" s="68">
        <v>32</v>
      </c>
      <c r="K3" s="68">
        <v>34</v>
      </c>
      <c r="L3" s="68">
        <v>36</v>
      </c>
      <c r="M3" s="68">
        <v>38</v>
      </c>
      <c r="N3" s="63" t="b">
        <v>0</v>
      </c>
    </row>
    <row r="4" spans="1:14" x14ac:dyDescent="0.3">
      <c r="A4" s="2" t="s">
        <v>190</v>
      </c>
      <c r="B4" s="63">
        <v>3</v>
      </c>
      <c r="C4" s="64">
        <v>0</v>
      </c>
      <c r="D4" s="68">
        <v>40</v>
      </c>
      <c r="E4" s="68">
        <v>44</v>
      </c>
      <c r="F4" s="68">
        <v>48</v>
      </c>
      <c r="G4" s="68">
        <v>52</v>
      </c>
      <c r="H4" s="68">
        <v>56</v>
      </c>
      <c r="I4" s="68">
        <v>60</v>
      </c>
      <c r="J4" s="68">
        <v>64</v>
      </c>
      <c r="K4" s="68">
        <v>68</v>
      </c>
      <c r="L4" s="68">
        <v>72</v>
      </c>
      <c r="M4" s="68">
        <v>76</v>
      </c>
      <c r="N4" s="63" t="b">
        <v>0</v>
      </c>
    </row>
    <row r="5" spans="1:14" x14ac:dyDescent="0.3">
      <c r="A5" s="2" t="s">
        <v>191</v>
      </c>
      <c r="B5" s="63">
        <v>4</v>
      </c>
      <c r="C5" s="64">
        <v>0</v>
      </c>
      <c r="D5" s="68">
        <v>80</v>
      </c>
      <c r="E5" s="68">
        <v>88</v>
      </c>
      <c r="F5" s="68">
        <v>96</v>
      </c>
      <c r="G5" s="68">
        <v>104</v>
      </c>
      <c r="H5" s="68">
        <v>112</v>
      </c>
      <c r="I5" s="68">
        <v>120</v>
      </c>
      <c r="J5" s="68">
        <v>128</v>
      </c>
      <c r="K5" s="68">
        <v>136</v>
      </c>
      <c r="L5" s="68">
        <v>144</v>
      </c>
      <c r="M5" s="68">
        <v>152</v>
      </c>
      <c r="N5" s="63" t="b">
        <v>0</v>
      </c>
    </row>
    <row r="6" spans="1:14" x14ac:dyDescent="0.3">
      <c r="A6" s="2" t="s">
        <v>192</v>
      </c>
      <c r="B6" s="63">
        <v>5</v>
      </c>
      <c r="C6" s="64">
        <v>0</v>
      </c>
      <c r="D6" s="68">
        <v>160</v>
      </c>
      <c r="E6" s="68">
        <v>176</v>
      </c>
      <c r="F6" s="68">
        <v>192</v>
      </c>
      <c r="G6" s="68">
        <v>208</v>
      </c>
      <c r="H6" s="68">
        <v>224</v>
      </c>
      <c r="I6" s="68">
        <v>240</v>
      </c>
      <c r="J6" s="68">
        <v>256</v>
      </c>
      <c r="K6" s="68">
        <v>272</v>
      </c>
      <c r="L6" s="68">
        <v>288</v>
      </c>
      <c r="M6" s="68">
        <v>304</v>
      </c>
      <c r="N6" s="63" t="b">
        <v>0</v>
      </c>
    </row>
    <row r="7" spans="1:14" x14ac:dyDescent="0.3">
      <c r="A7" s="2" t="s">
        <v>193</v>
      </c>
      <c r="B7" s="63">
        <v>6</v>
      </c>
      <c r="C7" s="64">
        <v>0</v>
      </c>
      <c r="D7" s="68">
        <v>320</v>
      </c>
      <c r="E7" s="68">
        <v>352</v>
      </c>
      <c r="F7" s="68">
        <v>384</v>
      </c>
      <c r="G7" s="68">
        <v>416</v>
      </c>
      <c r="H7" s="68">
        <v>448</v>
      </c>
      <c r="I7" s="68">
        <v>480</v>
      </c>
      <c r="J7" s="68">
        <v>512</v>
      </c>
      <c r="K7" s="68">
        <v>544</v>
      </c>
      <c r="L7" s="68">
        <v>576</v>
      </c>
      <c r="M7" s="68">
        <v>608</v>
      </c>
      <c r="N7" s="63" t="b">
        <v>0</v>
      </c>
    </row>
    <row r="8" spans="1:14" x14ac:dyDescent="0.3">
      <c r="A8" s="2" t="s">
        <v>194</v>
      </c>
      <c r="B8" s="63">
        <v>7</v>
      </c>
      <c r="C8" s="64">
        <v>0</v>
      </c>
      <c r="D8" s="68">
        <v>640</v>
      </c>
      <c r="E8" s="68">
        <v>704</v>
      </c>
      <c r="F8" s="68">
        <v>768</v>
      </c>
      <c r="G8" s="68">
        <v>832</v>
      </c>
      <c r="H8" s="68">
        <v>896</v>
      </c>
      <c r="I8" s="68">
        <v>960</v>
      </c>
      <c r="J8" s="68">
        <v>1024</v>
      </c>
      <c r="K8" s="68">
        <v>1088</v>
      </c>
      <c r="L8" s="68">
        <v>1152</v>
      </c>
      <c r="M8" s="68">
        <v>1216</v>
      </c>
      <c r="N8" s="63" t="b">
        <v>0</v>
      </c>
    </row>
    <row r="9" spans="1:14" x14ac:dyDescent="0.3">
      <c r="A9" s="2" t="s">
        <v>195</v>
      </c>
      <c r="B9" s="63">
        <v>8</v>
      </c>
      <c r="C9" s="64">
        <v>0</v>
      </c>
      <c r="D9" s="68">
        <v>1280</v>
      </c>
      <c r="E9" s="68">
        <v>1408</v>
      </c>
      <c r="F9" s="68">
        <v>1536</v>
      </c>
      <c r="G9" s="68">
        <v>1664</v>
      </c>
      <c r="H9" s="68">
        <v>1792</v>
      </c>
      <c r="I9" s="68">
        <v>1920</v>
      </c>
      <c r="J9" s="68">
        <v>2048</v>
      </c>
      <c r="K9" s="68">
        <v>2176</v>
      </c>
      <c r="L9" s="68">
        <v>2304</v>
      </c>
      <c r="M9" s="68">
        <v>2432</v>
      </c>
      <c r="N9" s="63" t="b">
        <v>0</v>
      </c>
    </row>
    <row r="10" spans="1:14" x14ac:dyDescent="0.3">
      <c r="A10" s="2" t="s">
        <v>196</v>
      </c>
      <c r="B10" s="63">
        <v>9</v>
      </c>
      <c r="C10" s="67">
        <v>0</v>
      </c>
      <c r="D10" s="68">
        <v>2560</v>
      </c>
      <c r="E10" s="68">
        <v>2816</v>
      </c>
      <c r="F10" s="68">
        <v>3072</v>
      </c>
      <c r="G10" s="68">
        <v>3328</v>
      </c>
      <c r="H10" s="68">
        <v>3584</v>
      </c>
      <c r="I10" s="68">
        <v>3840</v>
      </c>
      <c r="J10" s="68">
        <v>4096</v>
      </c>
      <c r="K10" s="68">
        <v>4352</v>
      </c>
      <c r="L10" s="68">
        <v>4608</v>
      </c>
      <c r="M10" s="68">
        <v>4864</v>
      </c>
      <c r="N10" s="63" t="b">
        <v>0</v>
      </c>
    </row>
    <row r="11" spans="1:14" x14ac:dyDescent="0.3">
      <c r="A11" s="2" t="s">
        <v>197</v>
      </c>
      <c r="B11" s="63">
        <v>10</v>
      </c>
      <c r="C11" s="67">
        <v>0</v>
      </c>
      <c r="D11" s="68">
        <v>5120</v>
      </c>
      <c r="E11" s="68">
        <v>5632</v>
      </c>
      <c r="F11" s="68">
        <v>6144</v>
      </c>
      <c r="G11" s="68">
        <v>6656</v>
      </c>
      <c r="H11" s="68">
        <v>7168</v>
      </c>
      <c r="I11" s="68">
        <v>7680</v>
      </c>
      <c r="J11" s="68">
        <v>8192</v>
      </c>
      <c r="K11" s="68">
        <v>8704</v>
      </c>
      <c r="L11" s="68">
        <v>9216</v>
      </c>
      <c r="M11" s="68">
        <v>9728</v>
      </c>
      <c r="N11" s="63" t="b">
        <v>0</v>
      </c>
    </row>
    <row r="12" spans="1:14" x14ac:dyDescent="0.3">
      <c r="A12" s="2" t="s">
        <v>198</v>
      </c>
      <c r="B12" s="63">
        <v>11</v>
      </c>
      <c r="C12" s="67">
        <v>0</v>
      </c>
      <c r="D12" s="68">
        <v>10240</v>
      </c>
      <c r="E12" s="68">
        <v>11264</v>
      </c>
      <c r="F12" s="68">
        <v>12288</v>
      </c>
      <c r="G12" s="68">
        <v>13312</v>
      </c>
      <c r="H12" s="68">
        <v>14336</v>
      </c>
      <c r="I12" s="68">
        <v>15360</v>
      </c>
      <c r="J12" s="68">
        <v>16384</v>
      </c>
      <c r="K12" s="68">
        <v>17408</v>
      </c>
      <c r="L12" s="68">
        <v>18432</v>
      </c>
      <c r="M12" s="68">
        <v>19456</v>
      </c>
      <c r="N12" s="63" t="b">
        <v>0</v>
      </c>
    </row>
    <row r="13" spans="1:14" x14ac:dyDescent="0.3">
      <c r="A13" s="2" t="s">
        <v>199</v>
      </c>
      <c r="B13" s="63">
        <v>12</v>
      </c>
      <c r="C13" s="67">
        <v>0</v>
      </c>
      <c r="D13" s="68">
        <v>20480</v>
      </c>
      <c r="E13" s="68">
        <v>22528</v>
      </c>
      <c r="F13" s="68">
        <v>24576</v>
      </c>
      <c r="G13" s="68">
        <v>26624</v>
      </c>
      <c r="H13" s="68">
        <v>28672</v>
      </c>
      <c r="I13" s="68">
        <v>30720</v>
      </c>
      <c r="J13" s="68">
        <v>32768</v>
      </c>
      <c r="K13" s="68">
        <v>34816</v>
      </c>
      <c r="L13" s="68">
        <v>36864</v>
      </c>
      <c r="M13" s="68">
        <v>38912</v>
      </c>
      <c r="N13" s="63" t="b">
        <v>0</v>
      </c>
    </row>
    <row r="14" spans="1:14" x14ac:dyDescent="0.3">
      <c r="A14" s="2" t="s">
        <v>200</v>
      </c>
      <c r="B14" s="63">
        <v>13</v>
      </c>
      <c r="C14" s="67">
        <v>0</v>
      </c>
      <c r="D14" s="68">
        <v>40960</v>
      </c>
      <c r="E14" s="68">
        <v>45056</v>
      </c>
      <c r="F14" s="68">
        <v>49152</v>
      </c>
      <c r="G14" s="68">
        <v>53248</v>
      </c>
      <c r="H14" s="68">
        <v>57344</v>
      </c>
      <c r="I14" s="68">
        <v>61440</v>
      </c>
      <c r="J14" s="68">
        <v>65536</v>
      </c>
      <c r="K14" s="68">
        <v>69632</v>
      </c>
      <c r="L14" s="68">
        <v>73728</v>
      </c>
      <c r="M14" s="68">
        <v>77824</v>
      </c>
      <c r="N14" s="63" t="b">
        <v>0</v>
      </c>
    </row>
    <row r="15" spans="1:14" x14ac:dyDescent="0.3">
      <c r="A15" s="2" t="s">
        <v>201</v>
      </c>
      <c r="B15" s="63">
        <v>14</v>
      </c>
      <c r="C15" s="67">
        <v>0</v>
      </c>
      <c r="D15" s="68">
        <v>81920</v>
      </c>
      <c r="E15" s="68">
        <v>90112</v>
      </c>
      <c r="F15" s="68">
        <v>98304</v>
      </c>
      <c r="G15" s="68">
        <v>106496</v>
      </c>
      <c r="H15" s="68">
        <v>114688</v>
      </c>
      <c r="I15" s="68">
        <v>122880</v>
      </c>
      <c r="J15" s="68">
        <v>131072</v>
      </c>
      <c r="K15" s="68">
        <v>139264</v>
      </c>
      <c r="L15" s="68">
        <v>147456</v>
      </c>
      <c r="M15" s="68">
        <v>155648</v>
      </c>
      <c r="N15" s="63" t="b">
        <v>0</v>
      </c>
    </row>
    <row r="16" spans="1:14" x14ac:dyDescent="0.3">
      <c r="A16" s="2" t="s">
        <v>202</v>
      </c>
      <c r="B16" s="63">
        <v>15</v>
      </c>
      <c r="C16" s="67">
        <v>0</v>
      </c>
      <c r="D16" s="68">
        <v>163840</v>
      </c>
      <c r="E16" s="68">
        <v>180224</v>
      </c>
      <c r="F16" s="68">
        <v>196608</v>
      </c>
      <c r="G16" s="68">
        <v>212992</v>
      </c>
      <c r="H16" s="68">
        <v>229376</v>
      </c>
      <c r="I16" s="68">
        <v>245760</v>
      </c>
      <c r="J16" s="68">
        <v>262144</v>
      </c>
      <c r="K16" s="68">
        <v>278528</v>
      </c>
      <c r="L16" s="68">
        <v>294912</v>
      </c>
      <c r="M16" s="68">
        <v>311296</v>
      </c>
      <c r="N16" s="63" t="b">
        <v>0</v>
      </c>
    </row>
    <row r="17" spans="1:14" x14ac:dyDescent="0.3">
      <c r="A17" s="2" t="s">
        <v>203</v>
      </c>
      <c r="B17" s="63">
        <v>16</v>
      </c>
      <c r="C17" s="67">
        <v>0</v>
      </c>
      <c r="D17" s="68">
        <v>327680</v>
      </c>
      <c r="E17" s="68">
        <v>360448</v>
      </c>
      <c r="F17" s="68">
        <v>393216</v>
      </c>
      <c r="G17" s="68">
        <v>425984</v>
      </c>
      <c r="H17" s="68">
        <v>458752</v>
      </c>
      <c r="I17" s="68">
        <v>491520</v>
      </c>
      <c r="J17" s="68">
        <v>524288</v>
      </c>
      <c r="K17" s="68">
        <v>557056</v>
      </c>
      <c r="L17" s="68">
        <v>589824</v>
      </c>
      <c r="M17" s="68">
        <v>622592</v>
      </c>
      <c r="N17" s="63" t="b">
        <v>0</v>
      </c>
    </row>
    <row r="18" spans="1:14" x14ac:dyDescent="0.3">
      <c r="A18" s="2" t="s">
        <v>204</v>
      </c>
      <c r="B18" s="63">
        <v>17</v>
      </c>
      <c r="C18" s="67">
        <v>0</v>
      </c>
      <c r="D18" s="68">
        <v>655360</v>
      </c>
      <c r="E18" s="68">
        <v>720896</v>
      </c>
      <c r="F18" s="68">
        <v>786432</v>
      </c>
      <c r="G18" s="68">
        <v>851968</v>
      </c>
      <c r="H18" s="68">
        <v>917504</v>
      </c>
      <c r="I18" s="68">
        <v>983040</v>
      </c>
      <c r="J18" s="68">
        <v>1048576</v>
      </c>
      <c r="K18" s="68">
        <v>1114112</v>
      </c>
      <c r="L18" s="68">
        <v>1179648</v>
      </c>
      <c r="M18" s="68">
        <v>1245184</v>
      </c>
      <c r="N18" s="63" t="b">
        <v>0</v>
      </c>
    </row>
    <row r="19" spans="1:14" x14ac:dyDescent="0.3">
      <c r="A19" s="2" t="s">
        <v>205</v>
      </c>
      <c r="B19" s="63">
        <v>18</v>
      </c>
      <c r="C19" s="67">
        <v>0</v>
      </c>
      <c r="D19" s="68">
        <v>1310720</v>
      </c>
      <c r="E19" s="68">
        <v>1441792</v>
      </c>
      <c r="F19" s="68">
        <v>1572864</v>
      </c>
      <c r="G19" s="68">
        <v>1703936</v>
      </c>
      <c r="H19" s="68">
        <v>1835008</v>
      </c>
      <c r="I19" s="68">
        <v>1966080</v>
      </c>
      <c r="J19" s="68">
        <v>2097152</v>
      </c>
      <c r="K19" s="68">
        <v>2228224</v>
      </c>
      <c r="L19" s="68">
        <v>2359296</v>
      </c>
      <c r="M19" s="68">
        <v>2490368</v>
      </c>
      <c r="N19" s="63" t="b">
        <v>0</v>
      </c>
    </row>
    <row r="20" spans="1:14" x14ac:dyDescent="0.3">
      <c r="A20" s="2" t="s">
        <v>206</v>
      </c>
      <c r="B20" s="63">
        <v>19</v>
      </c>
      <c r="C20" s="67">
        <v>0</v>
      </c>
      <c r="D20" s="68">
        <v>2621440</v>
      </c>
      <c r="E20" s="68">
        <v>2883584</v>
      </c>
      <c r="F20" s="68">
        <v>3145728</v>
      </c>
      <c r="G20" s="68">
        <v>3407872</v>
      </c>
      <c r="H20" s="68">
        <v>3670016</v>
      </c>
      <c r="I20" s="68">
        <v>3932160</v>
      </c>
      <c r="J20" s="68">
        <v>4194304</v>
      </c>
      <c r="K20" s="68">
        <v>4456448</v>
      </c>
      <c r="L20" s="68">
        <v>4718592</v>
      </c>
      <c r="M20" s="68">
        <v>4980736</v>
      </c>
      <c r="N20" s="63" t="b">
        <v>0</v>
      </c>
    </row>
    <row r="21" spans="1:14" x14ac:dyDescent="0.3">
      <c r="A21" s="2" t="s">
        <v>207</v>
      </c>
      <c r="B21" s="63">
        <v>20</v>
      </c>
      <c r="C21" s="67">
        <v>0</v>
      </c>
      <c r="D21" s="68">
        <v>5242880</v>
      </c>
      <c r="E21" s="68">
        <v>5767168</v>
      </c>
      <c r="F21" s="68">
        <v>6291456</v>
      </c>
      <c r="G21" s="68">
        <v>6815744</v>
      </c>
      <c r="H21" s="68">
        <v>7340032</v>
      </c>
      <c r="I21" s="68">
        <v>7864320</v>
      </c>
      <c r="J21" s="68">
        <v>8388608</v>
      </c>
      <c r="K21" s="68">
        <v>8912896</v>
      </c>
      <c r="L21" s="68">
        <v>9437184</v>
      </c>
      <c r="M21" s="68">
        <v>9961472</v>
      </c>
      <c r="N21" s="63" t="b">
        <v>0</v>
      </c>
    </row>
    <row r="22" spans="1:14" x14ac:dyDescent="0.3">
      <c r="A22" s="2" t="s">
        <v>208</v>
      </c>
      <c r="B22" s="63">
        <v>21</v>
      </c>
      <c r="C22" s="69">
        <v>0</v>
      </c>
      <c r="D22" s="179">
        <v>10485760</v>
      </c>
      <c r="E22" s="180">
        <v>11534336</v>
      </c>
      <c r="F22" s="179">
        <v>12582912</v>
      </c>
      <c r="G22" s="179">
        <v>13631488</v>
      </c>
      <c r="H22" s="179">
        <v>14680064</v>
      </c>
      <c r="I22" s="179">
        <v>15728640</v>
      </c>
      <c r="J22" s="179">
        <v>16777216</v>
      </c>
      <c r="K22" s="179">
        <v>17825792</v>
      </c>
      <c r="L22" s="179">
        <v>18874368</v>
      </c>
      <c r="M22" s="179">
        <v>19922944</v>
      </c>
      <c r="N22" s="63" t="b">
        <v>0</v>
      </c>
    </row>
    <row r="23" spans="1:14" x14ac:dyDescent="0.3">
      <c r="A23" s="2" t="s">
        <v>209</v>
      </c>
      <c r="B23" s="63">
        <v>22</v>
      </c>
      <c r="C23" s="69">
        <v>0</v>
      </c>
      <c r="D23" s="179">
        <v>20971520</v>
      </c>
      <c r="E23" s="180">
        <v>23068672</v>
      </c>
      <c r="F23" s="179">
        <v>25165824</v>
      </c>
      <c r="G23" s="179">
        <v>27262976</v>
      </c>
      <c r="H23" s="179">
        <v>29360128</v>
      </c>
      <c r="I23" s="179">
        <v>31457280</v>
      </c>
      <c r="J23" s="179">
        <v>33554432</v>
      </c>
      <c r="K23" s="179">
        <v>35651584</v>
      </c>
      <c r="L23" s="179">
        <v>37748736</v>
      </c>
      <c r="M23" s="179">
        <v>39845888</v>
      </c>
      <c r="N23" s="63" t="b">
        <v>0</v>
      </c>
    </row>
    <row r="24" spans="1:14" x14ac:dyDescent="0.3">
      <c r="A24" s="2" t="s">
        <v>210</v>
      </c>
      <c r="B24" s="63">
        <v>23</v>
      </c>
      <c r="C24" s="69">
        <v>0</v>
      </c>
      <c r="D24" s="179">
        <v>41943040</v>
      </c>
      <c r="E24" s="180">
        <v>46137344</v>
      </c>
      <c r="F24" s="179">
        <v>50331648</v>
      </c>
      <c r="G24" s="179">
        <v>54525952</v>
      </c>
      <c r="H24" s="179">
        <v>58720256</v>
      </c>
      <c r="I24" s="179">
        <v>62914560</v>
      </c>
      <c r="J24" s="179">
        <v>67108864</v>
      </c>
      <c r="K24" s="179">
        <v>71303168</v>
      </c>
      <c r="L24" s="179">
        <v>75497472</v>
      </c>
      <c r="M24" s="179">
        <v>79691776</v>
      </c>
      <c r="N24" s="63" t="b">
        <v>0</v>
      </c>
    </row>
    <row r="25" spans="1:14" x14ac:dyDescent="0.3">
      <c r="A25" s="2" t="s">
        <v>211</v>
      </c>
      <c r="B25" s="63">
        <v>24</v>
      </c>
      <c r="C25" s="69">
        <v>0</v>
      </c>
      <c r="D25" s="179">
        <v>83886080</v>
      </c>
      <c r="E25" s="180">
        <v>92274688</v>
      </c>
      <c r="F25" s="179">
        <v>100663296</v>
      </c>
      <c r="G25" s="179">
        <v>109051904</v>
      </c>
      <c r="H25" s="179">
        <v>117440512</v>
      </c>
      <c r="I25" s="179">
        <v>125829120</v>
      </c>
      <c r="J25" s="179">
        <v>134217728</v>
      </c>
      <c r="K25" s="179">
        <v>142606336</v>
      </c>
      <c r="L25" s="179">
        <v>150994944</v>
      </c>
      <c r="M25" s="179">
        <v>159383552</v>
      </c>
      <c r="N25" s="63" t="b">
        <v>0</v>
      </c>
    </row>
    <row r="26" spans="1:14" x14ac:dyDescent="0.3">
      <c r="A26" s="2" t="s">
        <v>212</v>
      </c>
      <c r="B26" s="63">
        <v>25</v>
      </c>
      <c r="C26" s="69">
        <v>0</v>
      </c>
      <c r="D26" s="179">
        <v>167772160</v>
      </c>
      <c r="E26" s="180">
        <v>184549376</v>
      </c>
      <c r="F26" s="179">
        <v>201326592</v>
      </c>
      <c r="G26" s="179">
        <v>218103808</v>
      </c>
      <c r="H26" s="179">
        <v>234881024</v>
      </c>
      <c r="I26" s="179">
        <v>251658240</v>
      </c>
      <c r="J26" s="179">
        <v>268435456</v>
      </c>
      <c r="K26" s="179">
        <v>285212672</v>
      </c>
      <c r="L26" s="179">
        <v>301989888</v>
      </c>
      <c r="M26" s="179">
        <v>318767104</v>
      </c>
      <c r="N26" s="63" t="b">
        <v>0</v>
      </c>
    </row>
    <row r="27" spans="1:14" x14ac:dyDescent="0.3">
      <c r="A27" s="2" t="s">
        <v>213</v>
      </c>
      <c r="B27" s="63">
        <v>26</v>
      </c>
      <c r="C27" s="69">
        <v>0</v>
      </c>
      <c r="D27" s="179">
        <v>335544320</v>
      </c>
      <c r="E27" s="180">
        <v>369098752</v>
      </c>
      <c r="F27" s="179">
        <v>402653184</v>
      </c>
      <c r="G27" s="179">
        <v>436207616</v>
      </c>
      <c r="H27" s="179">
        <v>469762048</v>
      </c>
      <c r="I27" s="179">
        <v>503316480</v>
      </c>
      <c r="J27" s="179">
        <v>536870912</v>
      </c>
      <c r="K27" s="179">
        <v>570425344</v>
      </c>
      <c r="L27" s="179">
        <v>603979776</v>
      </c>
      <c r="M27" s="179">
        <v>637534208</v>
      </c>
      <c r="N27" s="63" t="b">
        <v>0</v>
      </c>
    </row>
    <row r="28" spans="1:14" x14ac:dyDescent="0.3">
      <c r="A28" s="2" t="s">
        <v>214</v>
      </c>
      <c r="B28" s="63">
        <v>27</v>
      </c>
      <c r="C28" s="69">
        <v>0</v>
      </c>
      <c r="D28" s="179">
        <v>671088640</v>
      </c>
      <c r="E28" s="180">
        <v>738197504</v>
      </c>
      <c r="F28" s="179">
        <v>805306368</v>
      </c>
      <c r="G28" s="179">
        <v>872415232</v>
      </c>
      <c r="H28" s="179">
        <v>939524096</v>
      </c>
      <c r="I28" s="179">
        <v>1006632960</v>
      </c>
      <c r="J28" s="179">
        <v>1073741824</v>
      </c>
      <c r="K28" s="179">
        <v>1140850688</v>
      </c>
      <c r="L28" s="179">
        <v>1207959552</v>
      </c>
      <c r="M28" s="179">
        <v>1275068416</v>
      </c>
      <c r="N28" s="63" t="b">
        <v>0</v>
      </c>
    </row>
    <row r="29" spans="1:14" x14ac:dyDescent="0.3">
      <c r="A29" s="2" t="s">
        <v>215</v>
      </c>
      <c r="B29" s="63">
        <v>28</v>
      </c>
      <c r="C29" s="69">
        <v>0</v>
      </c>
      <c r="D29" s="179">
        <v>1342177280</v>
      </c>
      <c r="E29" s="180">
        <v>1476395008</v>
      </c>
      <c r="F29" s="179">
        <v>1610612736</v>
      </c>
      <c r="G29" s="179">
        <v>1744830464</v>
      </c>
      <c r="H29" s="179">
        <v>1879048192</v>
      </c>
      <c r="I29" s="179">
        <v>2013265920</v>
      </c>
      <c r="J29" s="179">
        <v>2147483648</v>
      </c>
      <c r="K29" s="179">
        <v>2281701376</v>
      </c>
      <c r="L29" s="179">
        <v>2415919104</v>
      </c>
      <c r="M29" s="179">
        <v>2550136832</v>
      </c>
      <c r="N29" s="63" t="b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5"/>
  <sheetViews>
    <sheetView workbookViewId="0">
      <selection activeCell="D14" sqref="D14:F14"/>
    </sheetView>
  </sheetViews>
  <sheetFormatPr defaultRowHeight="16.5" x14ac:dyDescent="0.3"/>
  <cols>
    <col min="1" max="1" width="33.5" customWidth="1"/>
  </cols>
  <sheetData>
    <row r="1" spans="1:14" x14ac:dyDescent="0.3">
      <c r="A1" s="171" t="s">
        <v>183</v>
      </c>
      <c r="B1" s="171"/>
      <c r="C1" s="171"/>
      <c r="D1" s="171"/>
      <c r="E1" s="171"/>
      <c r="F1" s="171"/>
      <c r="G1" s="171"/>
      <c r="H1" s="171"/>
      <c r="I1" s="171"/>
      <c r="J1" s="171"/>
      <c r="K1" s="171"/>
      <c r="L1" s="171"/>
      <c r="M1" s="171"/>
      <c r="N1" s="171"/>
    </row>
    <row r="2" spans="1:14" x14ac:dyDescent="0.3">
      <c r="A2" s="172"/>
      <c r="B2" s="172"/>
      <c r="C2" s="172"/>
      <c r="D2" s="172"/>
      <c r="E2" s="172"/>
      <c r="F2" s="172"/>
      <c r="G2" s="172"/>
      <c r="H2" s="172"/>
      <c r="I2" s="172"/>
      <c r="J2" s="172"/>
      <c r="K2" s="172"/>
      <c r="L2" s="172"/>
      <c r="M2" s="172"/>
      <c r="N2" s="172"/>
    </row>
    <row r="3" spans="1:14" x14ac:dyDescent="0.3">
      <c r="A3" s="38" t="s">
        <v>86</v>
      </c>
      <c r="B3" s="38" t="s">
        <v>93</v>
      </c>
      <c r="C3" s="38" t="s">
        <v>172</v>
      </c>
      <c r="D3" s="38" t="s">
        <v>94</v>
      </c>
      <c r="E3" s="38" t="s">
        <v>147</v>
      </c>
      <c r="F3" s="38" t="s">
        <v>148</v>
      </c>
      <c r="G3" s="38" t="s">
        <v>149</v>
      </c>
      <c r="H3" s="38" t="s">
        <v>150</v>
      </c>
      <c r="I3" s="38" t="s">
        <v>151</v>
      </c>
      <c r="J3" s="38" t="s">
        <v>152</v>
      </c>
      <c r="K3" s="38" t="s">
        <v>153</v>
      </c>
      <c r="L3" s="38" t="s">
        <v>154</v>
      </c>
      <c r="M3" s="38" t="s">
        <v>155</v>
      </c>
      <c r="N3" s="38" t="s">
        <v>156</v>
      </c>
    </row>
    <row r="4" spans="1:14" x14ac:dyDescent="0.3">
      <c r="A4" s="2" t="s">
        <v>187</v>
      </c>
      <c r="B4" s="63" t="s">
        <v>164</v>
      </c>
      <c r="C4" s="63">
        <v>1</v>
      </c>
      <c r="D4" s="64" t="s">
        <v>95</v>
      </c>
      <c r="E4" s="65">
        <f>POWER((3+0.2*(weaponData!D2:M2-25)),2)</f>
        <v>3.9999999999999897E-2</v>
      </c>
      <c r="F4" s="65">
        <f>POWER((3+0.2*(weaponData!E2:O2-25)),2)</f>
        <v>0.15999999999999992</v>
      </c>
      <c r="G4" s="65">
        <f>POWER((3+0.2*(weaponData!F2:P2-25)),2)</f>
        <v>0.3599999999999996</v>
      </c>
      <c r="H4" s="65">
        <f>POWER((3+0.2*(weaponData!G2:Q2-25)),2)</f>
        <v>0.63999999999999968</v>
      </c>
      <c r="I4" s="65">
        <f>POWER((3+0.2*(weaponData!H2:R2-25)),2)</f>
        <v>1</v>
      </c>
      <c r="J4" s="65">
        <f>POWER((3+0.2*(weaponData!I2:S2-25)),2)</f>
        <v>1.44</v>
      </c>
      <c r="K4" s="65">
        <f>POWER((3+0.2*(weaponData!J2:T2-25)),2)</f>
        <v>1.9599999999999997</v>
      </c>
      <c r="L4" s="65">
        <f>POWER((3+0.2*(weaponData!K2:U2-25)),2)</f>
        <v>2.5599999999999996</v>
      </c>
      <c r="M4" s="65">
        <f>POWER((3+0.2*(weaponData!L2:V2-25)),2)</f>
        <v>3.2399999999999993</v>
      </c>
      <c r="N4" s="65">
        <f>POWER((3+0.2*(weaponData!M2:W2-25)),2)</f>
        <v>3.2400000000000024</v>
      </c>
    </row>
    <row r="5" spans="1:14" x14ac:dyDescent="0.3">
      <c r="A5" s="63" t="s">
        <v>158</v>
      </c>
      <c r="B5" s="63" t="s">
        <v>165</v>
      </c>
      <c r="C5" s="63">
        <v>2</v>
      </c>
      <c r="D5" s="64" t="s">
        <v>95</v>
      </c>
      <c r="E5" s="65">
        <f>POWER((3+0.2*(weaponData!D3:M3-25)),2)</f>
        <v>5.76</v>
      </c>
      <c r="F5" s="65">
        <f>POWER((3+0.2*(weaponData!E3:O3-25)),2)</f>
        <v>7.839999999999999</v>
      </c>
      <c r="G5" s="65">
        <f>POWER((3+0.2*(weaponData!F3:P3-25)),2)</f>
        <v>10.240000000000002</v>
      </c>
      <c r="H5" s="65">
        <f>POWER((3+0.2*(weaponData!G3:Q3-25)),2)</f>
        <v>12.96</v>
      </c>
      <c r="I5" s="65">
        <f>POWER((3+0.2*(weaponData!H3:R3-25)),2)</f>
        <v>16</v>
      </c>
      <c r="J5" s="65">
        <f>POWER((3+0.2*(weaponData!I3:S3-25)),2)</f>
        <v>19.360000000000003</v>
      </c>
      <c r="K5" s="65">
        <f>POWER((3+0.2*(weaponData!J3:T3-25)),2)</f>
        <v>23.04</v>
      </c>
      <c r="L5" s="65">
        <f>POWER((3+0.2*(weaponData!K3:U3-25)),2)</f>
        <v>27.040000000000003</v>
      </c>
      <c r="M5" s="65">
        <f>POWER((3+0.2*(weaponData!L3:V3-25)),2)</f>
        <v>31.359999999999996</v>
      </c>
      <c r="N5" s="65">
        <f>POWER((3+0.2*(weaponData!M3:W3-25)),2)</f>
        <v>4</v>
      </c>
    </row>
    <row r="6" spans="1:14" x14ac:dyDescent="0.3">
      <c r="A6" s="63" t="s">
        <v>157</v>
      </c>
      <c r="B6" s="63" t="s">
        <v>166</v>
      </c>
      <c r="C6" s="63">
        <v>3</v>
      </c>
      <c r="D6" s="64" t="s">
        <v>95</v>
      </c>
      <c r="E6" s="65">
        <f>POWER((3+0.2*(weaponData!D4:M4-25)),2)</f>
        <v>46.240000000000009</v>
      </c>
      <c r="F6" s="65">
        <f>POWER((3+0.2*(weaponData!E4:O4-25)),2)</f>
        <v>57.760000000000005</v>
      </c>
      <c r="G6" s="65">
        <f>POWER((3+0.2*(weaponData!F4:P4-25)),2)</f>
        <v>70.56</v>
      </c>
      <c r="H6" s="65">
        <f>POWER((3+0.2*(weaponData!G4:Q4-25)),2)</f>
        <v>84.639999999999986</v>
      </c>
      <c r="I6" s="65">
        <f>POWER((3+0.2*(weaponData!H4:R4-25)),2)</f>
        <v>100</v>
      </c>
      <c r="J6" s="65">
        <f>POWER((3+0.2*(weaponData!I4:S4-25)),2)</f>
        <v>116.64000000000001</v>
      </c>
      <c r="K6" s="65">
        <f>POWER((3+0.2*(weaponData!J4:T4-25)),2)</f>
        <v>134.56</v>
      </c>
      <c r="L6" s="65">
        <f>POWER((3+0.2*(weaponData!K4:U4-25)),2)</f>
        <v>153.76000000000002</v>
      </c>
      <c r="M6" s="65">
        <f>POWER((3+0.2*(weaponData!L4:V4-25)),2)</f>
        <v>174.24000000000004</v>
      </c>
      <c r="N6" s="65">
        <f>POWER((3+0.2*(weaponData!M4:W4-25)),2)</f>
        <v>4</v>
      </c>
    </row>
    <row r="7" spans="1:14" x14ac:dyDescent="0.3">
      <c r="A7" s="63" t="s">
        <v>159</v>
      </c>
      <c r="B7" s="63" t="s">
        <v>167</v>
      </c>
      <c r="C7" s="63">
        <v>4</v>
      </c>
      <c r="D7" s="64" t="s">
        <v>95</v>
      </c>
      <c r="E7" s="65">
        <f>POWER((3+0.2*(weaponData!D5:M5-25)),2)</f>
        <v>243.36000000000004</v>
      </c>
      <c r="F7" s="65">
        <f>POWER((3+0.2*(weaponData!E5:O5-25)),2)</f>
        <v>295.84000000000009</v>
      </c>
      <c r="G7" s="65">
        <f>POWER((3+0.2*(weaponData!F5:P5-25)),2)</f>
        <v>353.44000000000005</v>
      </c>
      <c r="H7" s="65">
        <f>POWER((3+0.2*(weaponData!G5:Q5-25)),2)</f>
        <v>416.16000000000008</v>
      </c>
      <c r="I7" s="65">
        <f>POWER((3+0.2*(weaponData!H5:R5-25)),2)</f>
        <v>484</v>
      </c>
      <c r="J7" s="65">
        <f>POWER((3+0.2*(weaponData!I5:S5-25)),2)</f>
        <v>556.96</v>
      </c>
      <c r="K7" s="65">
        <f>POWER((3+0.2*(weaponData!J5:T5-25)),2)</f>
        <v>635.04000000000019</v>
      </c>
      <c r="L7" s="65">
        <f>POWER((3+0.2*(weaponData!K5:U5-25)),2)</f>
        <v>718.24</v>
      </c>
      <c r="M7" s="65">
        <f>POWER((3+0.2*(weaponData!L5:V5-25)),2)</f>
        <v>806.56000000000017</v>
      </c>
      <c r="N7" s="65">
        <f>POWER((3+0.2*(weaponData!M5:W5-25)),2)</f>
        <v>4</v>
      </c>
    </row>
    <row r="8" spans="1:14" x14ac:dyDescent="0.3">
      <c r="A8" s="63" t="s">
        <v>160</v>
      </c>
      <c r="B8" s="63" t="s">
        <v>168</v>
      </c>
      <c r="C8" s="63">
        <v>5</v>
      </c>
      <c r="D8" s="64" t="s">
        <v>95</v>
      </c>
      <c r="E8" s="65">
        <f>POWER((3+0.2*(weaponData!D6:M6-25)),2)</f>
        <v>1102.2400000000002</v>
      </c>
      <c r="F8" s="65">
        <f>POWER((3+0.2*(weaponData!E6:O6-25)),2)</f>
        <v>1324.9599999999998</v>
      </c>
      <c r="G8" s="65">
        <f>POWER((3+0.2*(weaponData!F6:P6-25)),2)</f>
        <v>1568.16</v>
      </c>
      <c r="H8" s="65">
        <f>POWER((3+0.2*(weaponData!G6:Q6-25)),2)</f>
        <v>1831.8400000000004</v>
      </c>
      <c r="I8" s="65">
        <f>POWER((3+0.2*(weaponData!H6:R6-25)),2)</f>
        <v>2116</v>
      </c>
      <c r="J8" s="65">
        <f>POWER((3+0.2*(weaponData!I6:S6-25)),2)</f>
        <v>2420.6400000000003</v>
      </c>
      <c r="K8" s="65">
        <f>POWER((3+0.2*(weaponData!J6:T6-25)),2)</f>
        <v>2745.7600000000007</v>
      </c>
      <c r="L8" s="65">
        <f>POWER((3+0.2*(weaponData!K6:U6-25)),2)</f>
        <v>3091.36</v>
      </c>
      <c r="M8" s="65">
        <f>POWER((3+0.2*(weaponData!L6:V6-25)),2)</f>
        <v>3457.4400000000005</v>
      </c>
      <c r="N8" s="65">
        <f>POWER((3+0.2*(weaponData!M6:W6-25)),2)</f>
        <v>4</v>
      </c>
    </row>
    <row r="9" spans="1:14" x14ac:dyDescent="0.3">
      <c r="A9" s="63" t="s">
        <v>161</v>
      </c>
      <c r="B9" s="63" t="s">
        <v>169</v>
      </c>
      <c r="C9" s="63">
        <v>6</v>
      </c>
      <c r="D9" s="64" t="s">
        <v>95</v>
      </c>
      <c r="E9" s="65">
        <f>POWER((3+0.2*(weaponData!D7:M7-25)),2)</f>
        <v>4678.5600000000004</v>
      </c>
      <c r="F9" s="65">
        <f>POWER((3+0.2*(weaponData!E7:O7-25)),2)</f>
        <v>5595.04</v>
      </c>
      <c r="G9" s="65">
        <f>POWER((3+0.2*(weaponData!F7:P7-25)),2)</f>
        <v>6593.4400000000005</v>
      </c>
      <c r="H9" s="65">
        <f>POWER((3+0.2*(weaponData!G7:Q7-25)),2)</f>
        <v>7673.7600000000011</v>
      </c>
      <c r="I9" s="65">
        <f>POWER((3+0.2*(weaponData!H7:R7-25)),2)</f>
        <v>8836</v>
      </c>
      <c r="J9" s="65">
        <f>POWER((3+0.2*(weaponData!I7:S7-25)),2)</f>
        <v>10080.160000000002</v>
      </c>
      <c r="K9" s="65">
        <f>POWER((3+0.2*(weaponData!J7:T7-25)),2)</f>
        <v>11406.240000000002</v>
      </c>
      <c r="L9" s="65">
        <f>POWER((3+0.2*(weaponData!K7:U7-25)),2)</f>
        <v>12814.24</v>
      </c>
      <c r="M9" s="65">
        <f>POWER((3+0.2*(weaponData!L7:V7-25)),2)</f>
        <v>14304.160000000002</v>
      </c>
      <c r="N9" s="65">
        <f>POWER((3+0.2*(weaponData!M7:W7-25)),2)</f>
        <v>4</v>
      </c>
    </row>
    <row r="10" spans="1:14" x14ac:dyDescent="0.3">
      <c r="A10" s="63" t="s">
        <v>162</v>
      </c>
      <c r="B10" s="63" t="s">
        <v>170</v>
      </c>
      <c r="C10" s="63">
        <v>7</v>
      </c>
      <c r="D10" s="64" t="s">
        <v>95</v>
      </c>
      <c r="E10" s="65">
        <f>POWER((3+0.2*(weaponData!D8:M8-25)),2)</f>
        <v>19265.440000000002</v>
      </c>
      <c r="F10" s="65">
        <f>POWER((3+0.2*(weaponData!E8:O8-25)),2)</f>
        <v>22982.559999999998</v>
      </c>
      <c r="G10" s="65">
        <f>POWER((3+0.2*(weaponData!F8:P8-25)),2)</f>
        <v>27027.360000000001</v>
      </c>
      <c r="H10" s="65">
        <f>POWER((3+0.2*(weaponData!G8:Q8-25)),2)</f>
        <v>31399.840000000007</v>
      </c>
      <c r="I10" s="65">
        <f>POWER((3+0.2*(weaponData!H8:R8-25)),2)</f>
        <v>36100</v>
      </c>
      <c r="J10" s="65">
        <f>POWER((3+0.2*(weaponData!I8:S8-25)),2)</f>
        <v>41127.840000000004</v>
      </c>
      <c r="K10" s="65">
        <f>POWER((3+0.2*(weaponData!J8:T8-25)),2)</f>
        <v>46483.360000000008</v>
      </c>
      <c r="L10" s="65">
        <f>POWER((3+0.2*(weaponData!K8:U8-25)),2)</f>
        <v>52166.560000000005</v>
      </c>
      <c r="M10" s="65">
        <f>POWER((3+0.2*(weaponData!L8:V8-25)),2)</f>
        <v>58177.44000000001</v>
      </c>
      <c r="N10" s="65">
        <f>POWER((3+0.2*(weaponData!M8:W8-25)),2)</f>
        <v>4</v>
      </c>
    </row>
    <row r="11" spans="1:14" x14ac:dyDescent="0.3">
      <c r="A11" s="63" t="s">
        <v>163</v>
      </c>
      <c r="B11" s="63" t="s">
        <v>171</v>
      </c>
      <c r="C11" s="63">
        <v>8</v>
      </c>
      <c r="D11" s="64" t="s">
        <v>95</v>
      </c>
      <c r="E11" s="65">
        <f>POWER((3+0.2*(weaponData!D9:M9-25)),2)</f>
        <v>78176.160000000018</v>
      </c>
      <c r="F11" s="65">
        <f>POWER((3+0.2*(weaponData!E9:O9-25)),2)</f>
        <v>93147.04</v>
      </c>
      <c r="G11" s="65">
        <f>POWER((3+0.2*(weaponData!F9:P9-25)),2)</f>
        <v>109428.64000000001</v>
      </c>
      <c r="H11" s="65">
        <f>POWER((3+0.2*(weaponData!G9:Q9-25)),2)</f>
        <v>127020.96000000002</v>
      </c>
      <c r="I11" s="65">
        <f>POWER((3+0.2*(weaponData!H9:R9-25)),2)</f>
        <v>145924</v>
      </c>
      <c r="J11" s="65">
        <f>POWER((3+0.2*(weaponData!I9:S9-25)),2)</f>
        <v>166137.76</v>
      </c>
      <c r="K11" s="65">
        <f>POWER((3+0.2*(weaponData!J9:T9-25)),2)</f>
        <v>187662.24000000005</v>
      </c>
      <c r="L11" s="65">
        <f>POWER((3+0.2*(weaponData!K9:U9-25)),2)</f>
        <v>210497.44</v>
      </c>
      <c r="M11" s="65">
        <f>POWER((3+0.2*(weaponData!L9:V9-25)),2)</f>
        <v>234643.36000000004</v>
      </c>
      <c r="N11" s="65">
        <f>POWER((3+0.2*(weaponData!M9:W9-25)),2)</f>
        <v>4</v>
      </c>
    </row>
    <row r="12" spans="1:14" x14ac:dyDescent="0.3">
      <c r="A12" s="41"/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</row>
    <row r="13" spans="1:14" x14ac:dyDescent="0.3">
      <c r="A13" s="41"/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</row>
    <row r="14" spans="1:14" x14ac:dyDescent="0.3">
      <c r="A14" s="41"/>
      <c r="B14" s="41"/>
      <c r="C14" s="41"/>
      <c r="D14" s="173" t="s">
        <v>184</v>
      </c>
      <c r="E14" s="173"/>
      <c r="F14" s="173"/>
      <c r="G14" s="41"/>
      <c r="H14" s="41"/>
      <c r="I14" s="41"/>
      <c r="J14" s="41"/>
      <c r="K14" s="41"/>
      <c r="L14" s="41"/>
      <c r="M14" s="41"/>
      <c r="N14" s="41"/>
    </row>
    <row r="15" spans="1:14" x14ac:dyDescent="0.3">
      <c r="A15" s="41"/>
      <c r="B15" s="41"/>
      <c r="C15" s="41"/>
      <c r="D15" s="41"/>
      <c r="E15" s="41"/>
      <c r="F15" s="41"/>
      <c r="G15" s="41"/>
      <c r="H15" s="41"/>
      <c r="I15" s="41"/>
      <c r="J15" s="41"/>
      <c r="K15" s="41"/>
      <c r="L15" s="41"/>
      <c r="M15" s="41"/>
      <c r="N15" s="41"/>
    </row>
  </sheetData>
  <mergeCells count="2">
    <mergeCell ref="A1:N2"/>
    <mergeCell ref="D14:F14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C1:N23"/>
  <sheetViews>
    <sheetView topLeftCell="G1" workbookViewId="0">
      <selection activeCell="M4" sqref="M4"/>
    </sheetView>
  </sheetViews>
  <sheetFormatPr defaultRowHeight="16.5" x14ac:dyDescent="0.3"/>
  <cols>
    <col min="4" max="4" width="12" customWidth="1"/>
    <col min="5" max="5" width="30.875" customWidth="1"/>
    <col min="6" max="6" width="9.125" customWidth="1"/>
    <col min="7" max="7" width="11.625" customWidth="1"/>
    <col min="9" max="9" width="33.25" customWidth="1"/>
    <col min="10" max="10" width="12.5" customWidth="1"/>
    <col min="11" max="11" width="29.875" customWidth="1"/>
    <col min="12" max="12" width="11.25" customWidth="1"/>
    <col min="13" max="13" width="11" customWidth="1"/>
    <col min="14" max="14" width="10.875" customWidth="1"/>
  </cols>
  <sheetData>
    <row r="1" spans="3:14" ht="26.25" customHeight="1" x14ac:dyDescent="0.3">
      <c r="C1" s="157" t="s">
        <v>63</v>
      </c>
      <c r="D1" s="157"/>
      <c r="E1" s="157"/>
      <c r="F1" s="157"/>
      <c r="G1" s="157"/>
      <c r="I1" t="s">
        <v>100</v>
      </c>
    </row>
    <row r="2" spans="3:14" ht="26.25" customHeight="1" x14ac:dyDescent="0.3">
      <c r="C2" s="157"/>
      <c r="D2" s="157"/>
      <c r="E2" s="157"/>
      <c r="F2" s="157"/>
      <c r="G2" s="157"/>
      <c r="I2" t="s">
        <v>101</v>
      </c>
    </row>
    <row r="3" spans="3:14" x14ac:dyDescent="0.3">
      <c r="C3" s="12" t="s">
        <v>29</v>
      </c>
      <c r="D3" s="12" t="s">
        <v>30</v>
      </c>
      <c r="E3" s="12" t="s">
        <v>31</v>
      </c>
      <c r="F3" s="12" t="s">
        <v>41</v>
      </c>
      <c r="G3" s="12" t="s">
        <v>62</v>
      </c>
      <c r="I3" s="23" t="s">
        <v>86</v>
      </c>
      <c r="J3" s="43" t="s">
        <v>93</v>
      </c>
      <c r="K3" s="23" t="s">
        <v>97</v>
      </c>
      <c r="L3" s="23" t="s">
        <v>94</v>
      </c>
      <c r="M3" s="43" t="s">
        <v>126</v>
      </c>
      <c r="N3" s="23" t="s">
        <v>99</v>
      </c>
    </row>
    <row r="4" spans="3:14" x14ac:dyDescent="0.3">
      <c r="C4" s="176" t="s">
        <v>32</v>
      </c>
      <c r="D4" s="13" t="s">
        <v>33</v>
      </c>
      <c r="E4" s="14" t="s">
        <v>52</v>
      </c>
      <c r="F4" s="15">
        <v>0.01</v>
      </c>
      <c r="G4" s="16">
        <v>1</v>
      </c>
      <c r="I4" s="44" t="s">
        <v>96</v>
      </c>
      <c r="J4" s="22" t="s">
        <v>33</v>
      </c>
      <c r="K4" s="46" t="s">
        <v>52</v>
      </c>
      <c r="L4" s="22" t="s">
        <v>98</v>
      </c>
      <c r="M4" s="47">
        <v>0.01</v>
      </c>
      <c r="N4" s="48">
        <v>1</v>
      </c>
    </row>
    <row r="5" spans="3:14" x14ac:dyDescent="0.3">
      <c r="C5" s="177"/>
      <c r="D5" s="13" t="s">
        <v>34</v>
      </c>
      <c r="E5" s="14" t="s">
        <v>61</v>
      </c>
      <c r="F5" s="15">
        <v>0.02</v>
      </c>
      <c r="G5" s="16">
        <v>2</v>
      </c>
      <c r="I5" s="44" t="s">
        <v>102</v>
      </c>
      <c r="J5" s="2" t="s">
        <v>34</v>
      </c>
      <c r="K5" s="46" t="s">
        <v>61</v>
      </c>
      <c r="L5" s="22" t="s">
        <v>98</v>
      </c>
      <c r="M5" s="47">
        <v>0.02</v>
      </c>
      <c r="N5" s="48">
        <v>2</v>
      </c>
    </row>
    <row r="6" spans="3:14" x14ac:dyDescent="0.3">
      <c r="C6" s="177"/>
      <c r="D6" s="13" t="s">
        <v>35</v>
      </c>
      <c r="E6" s="14" t="s">
        <v>60</v>
      </c>
      <c r="F6" s="15">
        <v>0.01</v>
      </c>
      <c r="G6" s="16">
        <v>1</v>
      </c>
      <c r="I6" s="44" t="s">
        <v>103</v>
      </c>
      <c r="J6" s="2" t="s">
        <v>35</v>
      </c>
      <c r="K6" s="46" t="s">
        <v>60</v>
      </c>
      <c r="L6" s="22" t="s">
        <v>98</v>
      </c>
      <c r="M6" s="47">
        <v>0.01</v>
      </c>
      <c r="N6" s="48">
        <v>1</v>
      </c>
    </row>
    <row r="7" spans="3:14" x14ac:dyDescent="0.3">
      <c r="C7" s="177"/>
      <c r="D7" s="13" t="s">
        <v>36</v>
      </c>
      <c r="E7" s="14" t="s">
        <v>55</v>
      </c>
      <c r="F7" s="15">
        <v>0.01</v>
      </c>
      <c r="G7" s="16">
        <v>1</v>
      </c>
      <c r="I7" s="44" t="s">
        <v>104</v>
      </c>
      <c r="J7" s="2" t="s">
        <v>36</v>
      </c>
      <c r="K7" s="46" t="s">
        <v>55</v>
      </c>
      <c r="L7" s="22" t="s">
        <v>98</v>
      </c>
      <c r="M7" s="47">
        <v>0.01</v>
      </c>
      <c r="N7" s="48">
        <v>1</v>
      </c>
    </row>
    <row r="8" spans="3:14" x14ac:dyDescent="0.3">
      <c r="C8" s="177"/>
      <c r="D8" s="13" t="s">
        <v>37</v>
      </c>
      <c r="E8" s="14" t="s">
        <v>51</v>
      </c>
      <c r="F8" s="17">
        <v>1E-3</v>
      </c>
      <c r="G8" s="16">
        <v>0.1</v>
      </c>
      <c r="I8" s="44" t="s">
        <v>105</v>
      </c>
      <c r="J8" s="2" t="s">
        <v>117</v>
      </c>
      <c r="K8" s="46" t="s">
        <v>51</v>
      </c>
      <c r="L8" s="22" t="s">
        <v>98</v>
      </c>
      <c r="M8" s="49">
        <v>1E-3</v>
      </c>
      <c r="N8" s="48">
        <v>0.1</v>
      </c>
    </row>
    <row r="9" spans="3:14" x14ac:dyDescent="0.3">
      <c r="C9" s="177"/>
      <c r="D9" s="13" t="s">
        <v>38</v>
      </c>
      <c r="E9" s="14" t="s">
        <v>59</v>
      </c>
      <c r="F9" s="17">
        <v>1E-3</v>
      </c>
      <c r="G9" s="16">
        <v>0.1</v>
      </c>
      <c r="I9" s="44" t="s">
        <v>106</v>
      </c>
      <c r="J9" s="2" t="s">
        <v>38</v>
      </c>
      <c r="K9" s="46" t="s">
        <v>59</v>
      </c>
      <c r="L9" s="22" t="s">
        <v>98</v>
      </c>
      <c r="M9" s="49">
        <v>1E-3</v>
      </c>
      <c r="N9" s="48">
        <v>0.1</v>
      </c>
    </row>
    <row r="10" spans="3:14" ht="16.5" customHeight="1" x14ac:dyDescent="0.3">
      <c r="C10" s="177"/>
      <c r="D10" s="13" t="s">
        <v>39</v>
      </c>
      <c r="E10" s="14" t="s">
        <v>58</v>
      </c>
      <c r="F10" s="17">
        <v>1E-3</v>
      </c>
      <c r="G10" s="16">
        <v>0.1</v>
      </c>
      <c r="I10" s="44" t="s">
        <v>107</v>
      </c>
      <c r="J10" s="2" t="s">
        <v>39</v>
      </c>
      <c r="K10" s="46" t="s">
        <v>58</v>
      </c>
      <c r="L10" s="22" t="s">
        <v>98</v>
      </c>
      <c r="M10" s="49">
        <v>1E-3</v>
      </c>
      <c r="N10" s="48">
        <v>0.1</v>
      </c>
    </row>
    <row r="11" spans="3:14" ht="16.5" customHeight="1" x14ac:dyDescent="0.3">
      <c r="C11" s="177"/>
      <c r="D11" s="13" t="s">
        <v>40</v>
      </c>
      <c r="E11" s="14" t="s">
        <v>54</v>
      </c>
      <c r="F11" s="15">
        <v>0.02</v>
      </c>
      <c r="G11" s="16">
        <v>2</v>
      </c>
      <c r="I11" s="44" t="s">
        <v>108</v>
      </c>
      <c r="J11" s="2" t="s">
        <v>40</v>
      </c>
      <c r="K11" s="46" t="s">
        <v>54</v>
      </c>
      <c r="L11" s="22" t="s">
        <v>98</v>
      </c>
      <c r="M11" s="47">
        <v>0.02</v>
      </c>
      <c r="N11" s="48">
        <v>2</v>
      </c>
    </row>
    <row r="12" spans="3:14" x14ac:dyDescent="0.3">
      <c r="C12" s="174" t="s">
        <v>42</v>
      </c>
      <c r="D12" s="14" t="s">
        <v>43</v>
      </c>
      <c r="E12" s="14" t="s">
        <v>51</v>
      </c>
      <c r="F12" s="15">
        <v>0.03</v>
      </c>
      <c r="G12" s="16">
        <v>0.3</v>
      </c>
      <c r="I12" s="45" t="s">
        <v>109</v>
      </c>
      <c r="J12" s="2" t="s">
        <v>43</v>
      </c>
      <c r="K12" s="46" t="s">
        <v>51</v>
      </c>
      <c r="L12" s="2" t="s">
        <v>120</v>
      </c>
      <c r="M12" s="47">
        <v>0.03</v>
      </c>
      <c r="N12" s="48">
        <v>0.3</v>
      </c>
    </row>
    <row r="13" spans="3:14" x14ac:dyDescent="0.3">
      <c r="C13" s="175"/>
      <c r="D13" s="14" t="s">
        <v>44</v>
      </c>
      <c r="E13" s="14" t="s">
        <v>52</v>
      </c>
      <c r="F13" s="15">
        <v>0.3</v>
      </c>
      <c r="G13" s="16">
        <v>3</v>
      </c>
      <c r="I13" s="45" t="s">
        <v>110</v>
      </c>
      <c r="J13" s="2" t="s">
        <v>44</v>
      </c>
      <c r="K13" s="46" t="s">
        <v>52</v>
      </c>
      <c r="L13" s="2" t="s">
        <v>120</v>
      </c>
      <c r="M13" s="47">
        <v>0.3</v>
      </c>
      <c r="N13" s="48">
        <v>3</v>
      </c>
    </row>
    <row r="14" spans="3:14" x14ac:dyDescent="0.3">
      <c r="C14" s="175"/>
      <c r="D14" s="14" t="s">
        <v>45</v>
      </c>
      <c r="E14" s="14" t="s">
        <v>53</v>
      </c>
      <c r="F14" s="15">
        <v>0.2</v>
      </c>
      <c r="G14" s="16">
        <v>2</v>
      </c>
      <c r="I14" s="45" t="s">
        <v>111</v>
      </c>
      <c r="J14" s="2" t="s">
        <v>118</v>
      </c>
      <c r="K14" s="46" t="s">
        <v>53</v>
      </c>
      <c r="L14" s="2" t="s">
        <v>120</v>
      </c>
      <c r="M14" s="47">
        <v>0.2</v>
      </c>
      <c r="N14" s="48">
        <v>2</v>
      </c>
    </row>
    <row r="15" spans="3:14" x14ac:dyDescent="0.3">
      <c r="C15" s="175"/>
      <c r="D15" s="14" t="s">
        <v>46</v>
      </c>
      <c r="E15" s="14" t="s">
        <v>54</v>
      </c>
      <c r="F15" s="15">
        <v>0.5</v>
      </c>
      <c r="G15" s="16">
        <v>5</v>
      </c>
      <c r="I15" s="45" t="s">
        <v>112</v>
      </c>
      <c r="J15" s="2" t="s">
        <v>46</v>
      </c>
      <c r="K15" s="46" t="s">
        <v>54</v>
      </c>
      <c r="L15" s="2" t="s">
        <v>120</v>
      </c>
      <c r="M15" s="47">
        <v>0.5</v>
      </c>
      <c r="N15" s="48">
        <v>5</v>
      </c>
    </row>
    <row r="16" spans="3:14" x14ac:dyDescent="0.3">
      <c r="C16" s="175"/>
      <c r="D16" s="14" t="s">
        <v>47</v>
      </c>
      <c r="E16" s="14" t="s">
        <v>55</v>
      </c>
      <c r="F16" s="15">
        <v>0.1</v>
      </c>
      <c r="G16" s="16">
        <v>1</v>
      </c>
      <c r="I16" s="45" t="s">
        <v>113</v>
      </c>
      <c r="J16" s="2" t="s">
        <v>119</v>
      </c>
      <c r="K16" s="46" t="s">
        <v>55</v>
      </c>
      <c r="L16" s="2" t="s">
        <v>120</v>
      </c>
      <c r="M16" s="47">
        <v>0.1</v>
      </c>
      <c r="N16" s="48">
        <v>1</v>
      </c>
    </row>
    <row r="17" spans="3:14" x14ac:dyDescent="0.3">
      <c r="C17" s="175"/>
      <c r="D17" s="14" t="s">
        <v>48</v>
      </c>
      <c r="E17" s="14" t="s">
        <v>56</v>
      </c>
      <c r="F17" s="15">
        <v>0.1</v>
      </c>
      <c r="G17" s="16">
        <v>1</v>
      </c>
      <c r="I17" s="45" t="s">
        <v>114</v>
      </c>
      <c r="J17" s="2" t="s">
        <v>48</v>
      </c>
      <c r="K17" s="46" t="s">
        <v>56</v>
      </c>
      <c r="L17" s="2" t="s">
        <v>120</v>
      </c>
      <c r="M17" s="47">
        <v>0.1</v>
      </c>
      <c r="N17" s="48">
        <v>1</v>
      </c>
    </row>
    <row r="18" spans="3:14" x14ac:dyDescent="0.3">
      <c r="C18" s="175"/>
      <c r="D18" s="14" t="s">
        <v>49</v>
      </c>
      <c r="E18" s="14" t="s">
        <v>57</v>
      </c>
      <c r="F18" s="15">
        <v>0.4</v>
      </c>
      <c r="G18" s="16">
        <v>4</v>
      </c>
      <c r="I18" s="45" t="s">
        <v>115</v>
      </c>
      <c r="J18" s="2" t="s">
        <v>49</v>
      </c>
      <c r="K18" s="46" t="s">
        <v>57</v>
      </c>
      <c r="L18" s="2" t="s">
        <v>120</v>
      </c>
      <c r="M18" s="47">
        <v>0.4</v>
      </c>
      <c r="N18" s="48">
        <v>4</v>
      </c>
    </row>
    <row r="19" spans="3:14" x14ac:dyDescent="0.3">
      <c r="C19" s="175"/>
      <c r="D19" s="14" t="s">
        <v>50</v>
      </c>
      <c r="E19" s="14" t="s">
        <v>58</v>
      </c>
      <c r="F19" s="15">
        <v>0.05</v>
      </c>
      <c r="G19" s="16">
        <v>0.5</v>
      </c>
      <c r="I19" s="45" t="s">
        <v>116</v>
      </c>
      <c r="J19" s="2" t="s">
        <v>50</v>
      </c>
      <c r="K19" s="46" t="s">
        <v>58</v>
      </c>
      <c r="L19" s="2" t="s">
        <v>120</v>
      </c>
      <c r="M19" s="47">
        <v>0.05</v>
      </c>
      <c r="N19" s="48">
        <v>0.5</v>
      </c>
    </row>
    <row r="22" spans="3:14" ht="16.5" customHeight="1" x14ac:dyDescent="0.3"/>
    <row r="23" spans="3:14" ht="16.5" customHeight="1" x14ac:dyDescent="0.3"/>
  </sheetData>
  <mergeCells count="3">
    <mergeCell ref="C12:C19"/>
    <mergeCell ref="C1:G2"/>
    <mergeCell ref="C4:C11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C104"/>
  <sheetViews>
    <sheetView workbookViewId="0">
      <selection activeCell="C5" sqref="C5"/>
    </sheetView>
  </sheetViews>
  <sheetFormatPr defaultRowHeight="16.5" x14ac:dyDescent="0.3"/>
  <cols>
    <col min="2" max="2" width="14.5" customWidth="1"/>
    <col min="3" max="3" width="33.5" customWidth="1"/>
    <col min="5" max="5" width="18.125" customWidth="1"/>
    <col min="6" max="6" width="12.75" customWidth="1"/>
    <col min="8" max="8" width="33.5" customWidth="1"/>
    <col min="9" max="9" width="11.125" customWidth="1"/>
  </cols>
  <sheetData>
    <row r="2" spans="2:3" ht="16.5" customHeight="1" x14ac:dyDescent="0.3">
      <c r="B2" s="178" t="s">
        <v>128</v>
      </c>
      <c r="C2" s="157"/>
    </row>
    <row r="3" spans="2:3" ht="16.5" customHeight="1" x14ac:dyDescent="0.3">
      <c r="B3" s="157"/>
      <c r="C3" s="157"/>
    </row>
    <row r="4" spans="2:3" x14ac:dyDescent="0.3">
      <c r="B4" s="24" t="s">
        <v>130</v>
      </c>
      <c r="C4" s="24" t="s">
        <v>129</v>
      </c>
    </row>
    <row r="5" spans="2:3" x14ac:dyDescent="0.3">
      <c r="B5" s="9">
        <v>1</v>
      </c>
      <c r="C5" s="5">
        <f>((((B5:B104*8)+3)^2))</f>
        <v>121</v>
      </c>
    </row>
    <row r="6" spans="2:3" x14ac:dyDescent="0.3">
      <c r="B6" s="9">
        <v>2</v>
      </c>
      <c r="C6" s="5">
        <f t="shared" ref="C6:C69" si="0">((((B6:B105*8)+3)^2))</f>
        <v>361</v>
      </c>
    </row>
    <row r="7" spans="2:3" x14ac:dyDescent="0.3">
      <c r="B7" s="9">
        <v>3</v>
      </c>
      <c r="C7" s="5">
        <f t="shared" si="0"/>
        <v>729</v>
      </c>
    </row>
    <row r="8" spans="2:3" x14ac:dyDescent="0.3">
      <c r="B8" s="9">
        <v>4</v>
      </c>
      <c r="C8" s="5">
        <f t="shared" si="0"/>
        <v>1225</v>
      </c>
    </row>
    <row r="9" spans="2:3" x14ac:dyDescent="0.3">
      <c r="B9" s="9">
        <v>5</v>
      </c>
      <c r="C9" s="5">
        <f t="shared" si="0"/>
        <v>1849</v>
      </c>
    </row>
    <row r="10" spans="2:3" x14ac:dyDescent="0.3">
      <c r="B10" s="9">
        <v>6</v>
      </c>
      <c r="C10" s="5">
        <f t="shared" si="0"/>
        <v>2601</v>
      </c>
    </row>
    <row r="11" spans="2:3" x14ac:dyDescent="0.3">
      <c r="B11" s="9">
        <v>7</v>
      </c>
      <c r="C11" s="5">
        <f t="shared" si="0"/>
        <v>3481</v>
      </c>
    </row>
    <row r="12" spans="2:3" x14ac:dyDescent="0.3">
      <c r="B12" s="9">
        <v>8</v>
      </c>
      <c r="C12" s="5">
        <f t="shared" si="0"/>
        <v>4489</v>
      </c>
    </row>
    <row r="13" spans="2:3" x14ac:dyDescent="0.3">
      <c r="B13" s="9">
        <v>9</v>
      </c>
      <c r="C13" s="5">
        <f t="shared" si="0"/>
        <v>5625</v>
      </c>
    </row>
    <row r="14" spans="2:3" x14ac:dyDescent="0.3">
      <c r="B14" s="9">
        <v>10</v>
      </c>
      <c r="C14" s="5">
        <f t="shared" si="0"/>
        <v>6889</v>
      </c>
    </row>
    <row r="15" spans="2:3" x14ac:dyDescent="0.3">
      <c r="B15" s="9">
        <v>11</v>
      </c>
      <c r="C15" s="5">
        <f t="shared" si="0"/>
        <v>8281</v>
      </c>
    </row>
    <row r="16" spans="2:3" x14ac:dyDescent="0.3">
      <c r="B16" s="9">
        <v>12</v>
      </c>
      <c r="C16" s="5">
        <f t="shared" si="0"/>
        <v>9801</v>
      </c>
    </row>
    <row r="17" spans="2:3" x14ac:dyDescent="0.3">
      <c r="B17" s="9">
        <v>13</v>
      </c>
      <c r="C17" s="5">
        <f t="shared" si="0"/>
        <v>11449</v>
      </c>
    </row>
    <row r="18" spans="2:3" x14ac:dyDescent="0.3">
      <c r="B18" s="9">
        <v>14</v>
      </c>
      <c r="C18" s="5">
        <f t="shared" si="0"/>
        <v>13225</v>
      </c>
    </row>
    <row r="19" spans="2:3" x14ac:dyDescent="0.3">
      <c r="B19" s="9">
        <v>15</v>
      </c>
      <c r="C19" s="5">
        <f t="shared" si="0"/>
        <v>15129</v>
      </c>
    </row>
    <row r="20" spans="2:3" x14ac:dyDescent="0.3">
      <c r="B20" s="9">
        <v>16</v>
      </c>
      <c r="C20" s="5">
        <f t="shared" si="0"/>
        <v>17161</v>
      </c>
    </row>
    <row r="21" spans="2:3" x14ac:dyDescent="0.3">
      <c r="B21" s="9">
        <v>17</v>
      </c>
      <c r="C21" s="5">
        <f t="shared" si="0"/>
        <v>19321</v>
      </c>
    </row>
    <row r="22" spans="2:3" x14ac:dyDescent="0.3">
      <c r="B22" s="9">
        <v>18</v>
      </c>
      <c r="C22" s="5">
        <f t="shared" si="0"/>
        <v>21609</v>
      </c>
    </row>
    <row r="23" spans="2:3" x14ac:dyDescent="0.3">
      <c r="B23" s="9">
        <v>19</v>
      </c>
      <c r="C23" s="5">
        <f t="shared" si="0"/>
        <v>24025</v>
      </c>
    </row>
    <row r="24" spans="2:3" x14ac:dyDescent="0.3">
      <c r="B24" s="9">
        <v>20</v>
      </c>
      <c r="C24" s="5">
        <f t="shared" si="0"/>
        <v>26569</v>
      </c>
    </row>
    <row r="25" spans="2:3" x14ac:dyDescent="0.3">
      <c r="B25" s="9">
        <v>21</v>
      </c>
      <c r="C25" s="5">
        <f t="shared" si="0"/>
        <v>29241</v>
      </c>
    </row>
    <row r="26" spans="2:3" x14ac:dyDescent="0.3">
      <c r="B26" s="9">
        <v>22</v>
      </c>
      <c r="C26" s="5">
        <f t="shared" si="0"/>
        <v>32041</v>
      </c>
    </row>
    <row r="27" spans="2:3" x14ac:dyDescent="0.3">
      <c r="B27" s="9">
        <v>23</v>
      </c>
      <c r="C27" s="5">
        <f t="shared" si="0"/>
        <v>34969</v>
      </c>
    </row>
    <row r="28" spans="2:3" x14ac:dyDescent="0.3">
      <c r="B28" s="9">
        <v>24</v>
      </c>
      <c r="C28" s="5">
        <f t="shared" si="0"/>
        <v>38025</v>
      </c>
    </row>
    <row r="29" spans="2:3" x14ac:dyDescent="0.3">
      <c r="B29" s="9">
        <v>25</v>
      </c>
      <c r="C29" s="5">
        <f t="shared" si="0"/>
        <v>41209</v>
      </c>
    </row>
    <row r="30" spans="2:3" x14ac:dyDescent="0.3">
      <c r="B30" s="9">
        <v>26</v>
      </c>
      <c r="C30" s="5">
        <f t="shared" si="0"/>
        <v>44521</v>
      </c>
    </row>
    <row r="31" spans="2:3" x14ac:dyDescent="0.3">
      <c r="B31" s="9">
        <v>27</v>
      </c>
      <c r="C31" s="5">
        <f t="shared" si="0"/>
        <v>47961</v>
      </c>
    </row>
    <row r="32" spans="2:3" x14ac:dyDescent="0.3">
      <c r="B32" s="9">
        <v>28</v>
      </c>
      <c r="C32" s="5">
        <f t="shared" si="0"/>
        <v>51529</v>
      </c>
    </row>
    <row r="33" spans="2:3" x14ac:dyDescent="0.3">
      <c r="B33" s="9">
        <v>29</v>
      </c>
      <c r="C33" s="5">
        <f t="shared" si="0"/>
        <v>55225</v>
      </c>
    </row>
    <row r="34" spans="2:3" x14ac:dyDescent="0.3">
      <c r="B34" s="9">
        <v>30</v>
      </c>
      <c r="C34" s="5">
        <f t="shared" si="0"/>
        <v>59049</v>
      </c>
    </row>
    <row r="35" spans="2:3" x14ac:dyDescent="0.3">
      <c r="B35" s="9">
        <v>31</v>
      </c>
      <c r="C35" s="5">
        <f t="shared" si="0"/>
        <v>63001</v>
      </c>
    </row>
    <row r="36" spans="2:3" x14ac:dyDescent="0.3">
      <c r="B36" s="9">
        <v>32</v>
      </c>
      <c r="C36" s="5">
        <f t="shared" si="0"/>
        <v>67081</v>
      </c>
    </row>
    <row r="37" spans="2:3" x14ac:dyDescent="0.3">
      <c r="B37" s="9">
        <v>33</v>
      </c>
      <c r="C37" s="5">
        <f t="shared" si="0"/>
        <v>71289</v>
      </c>
    </row>
    <row r="38" spans="2:3" x14ac:dyDescent="0.3">
      <c r="B38" s="9">
        <v>34</v>
      </c>
      <c r="C38" s="5">
        <f t="shared" si="0"/>
        <v>75625</v>
      </c>
    </row>
    <row r="39" spans="2:3" x14ac:dyDescent="0.3">
      <c r="B39" s="9">
        <v>35</v>
      </c>
      <c r="C39" s="5">
        <f t="shared" si="0"/>
        <v>80089</v>
      </c>
    </row>
    <row r="40" spans="2:3" x14ac:dyDescent="0.3">
      <c r="B40" s="9">
        <v>36</v>
      </c>
      <c r="C40" s="5">
        <f t="shared" si="0"/>
        <v>84681</v>
      </c>
    </row>
    <row r="41" spans="2:3" x14ac:dyDescent="0.3">
      <c r="B41" s="9">
        <v>37</v>
      </c>
      <c r="C41" s="5">
        <f t="shared" si="0"/>
        <v>89401</v>
      </c>
    </row>
    <row r="42" spans="2:3" x14ac:dyDescent="0.3">
      <c r="B42" s="9">
        <v>38</v>
      </c>
      <c r="C42" s="5">
        <f t="shared" si="0"/>
        <v>94249</v>
      </c>
    </row>
    <row r="43" spans="2:3" x14ac:dyDescent="0.3">
      <c r="B43" s="9">
        <v>39</v>
      </c>
      <c r="C43" s="5">
        <f t="shared" si="0"/>
        <v>99225</v>
      </c>
    </row>
    <row r="44" spans="2:3" x14ac:dyDescent="0.3">
      <c r="B44" s="9">
        <v>40</v>
      </c>
      <c r="C44" s="5">
        <f t="shared" si="0"/>
        <v>104329</v>
      </c>
    </row>
    <row r="45" spans="2:3" x14ac:dyDescent="0.3">
      <c r="B45" s="9">
        <v>41</v>
      </c>
      <c r="C45" s="5">
        <f t="shared" si="0"/>
        <v>109561</v>
      </c>
    </row>
    <row r="46" spans="2:3" x14ac:dyDescent="0.3">
      <c r="B46" s="9">
        <v>42</v>
      </c>
      <c r="C46" s="5">
        <f t="shared" si="0"/>
        <v>114921</v>
      </c>
    </row>
    <row r="47" spans="2:3" x14ac:dyDescent="0.3">
      <c r="B47" s="9">
        <v>43</v>
      </c>
      <c r="C47" s="5">
        <f t="shared" si="0"/>
        <v>120409</v>
      </c>
    </row>
    <row r="48" spans="2:3" x14ac:dyDescent="0.3">
      <c r="B48" s="9">
        <v>44</v>
      </c>
      <c r="C48" s="5">
        <f t="shared" si="0"/>
        <v>126025</v>
      </c>
    </row>
    <row r="49" spans="2:3" x14ac:dyDescent="0.3">
      <c r="B49" s="9">
        <v>45</v>
      </c>
      <c r="C49" s="5">
        <f t="shared" si="0"/>
        <v>131769</v>
      </c>
    </row>
    <row r="50" spans="2:3" x14ac:dyDescent="0.3">
      <c r="B50" s="9">
        <v>46</v>
      </c>
      <c r="C50" s="5">
        <f t="shared" si="0"/>
        <v>137641</v>
      </c>
    </row>
    <row r="51" spans="2:3" x14ac:dyDescent="0.3">
      <c r="B51" s="9">
        <v>47</v>
      </c>
      <c r="C51" s="5">
        <f t="shared" si="0"/>
        <v>143641</v>
      </c>
    </row>
    <row r="52" spans="2:3" x14ac:dyDescent="0.3">
      <c r="B52" s="9">
        <v>48</v>
      </c>
      <c r="C52" s="5">
        <f t="shared" si="0"/>
        <v>149769</v>
      </c>
    </row>
    <row r="53" spans="2:3" x14ac:dyDescent="0.3">
      <c r="B53" s="9">
        <v>49</v>
      </c>
      <c r="C53" s="5">
        <f t="shared" si="0"/>
        <v>156025</v>
      </c>
    </row>
    <row r="54" spans="2:3" x14ac:dyDescent="0.3">
      <c r="B54" s="9">
        <v>50</v>
      </c>
      <c r="C54" s="5">
        <f t="shared" si="0"/>
        <v>162409</v>
      </c>
    </row>
    <row r="55" spans="2:3" x14ac:dyDescent="0.3">
      <c r="B55" s="9">
        <v>51</v>
      </c>
      <c r="C55" s="5">
        <f t="shared" si="0"/>
        <v>168921</v>
      </c>
    </row>
    <row r="56" spans="2:3" x14ac:dyDescent="0.3">
      <c r="B56" s="9">
        <v>52</v>
      </c>
      <c r="C56" s="5">
        <f t="shared" si="0"/>
        <v>175561</v>
      </c>
    </row>
    <row r="57" spans="2:3" x14ac:dyDescent="0.3">
      <c r="B57" s="9">
        <v>53</v>
      </c>
      <c r="C57" s="5">
        <f t="shared" si="0"/>
        <v>182329</v>
      </c>
    </row>
    <row r="58" spans="2:3" x14ac:dyDescent="0.3">
      <c r="B58" s="9">
        <v>54</v>
      </c>
      <c r="C58" s="5">
        <f t="shared" si="0"/>
        <v>189225</v>
      </c>
    </row>
    <row r="59" spans="2:3" x14ac:dyDescent="0.3">
      <c r="B59" s="9">
        <v>55</v>
      </c>
      <c r="C59" s="5">
        <f t="shared" si="0"/>
        <v>196249</v>
      </c>
    </row>
    <row r="60" spans="2:3" x14ac:dyDescent="0.3">
      <c r="B60" s="9">
        <v>56</v>
      </c>
      <c r="C60" s="5">
        <f t="shared" si="0"/>
        <v>203401</v>
      </c>
    </row>
    <row r="61" spans="2:3" x14ac:dyDescent="0.3">
      <c r="B61" s="9">
        <v>57</v>
      </c>
      <c r="C61" s="5">
        <f t="shared" si="0"/>
        <v>210681</v>
      </c>
    </row>
    <row r="62" spans="2:3" x14ac:dyDescent="0.3">
      <c r="B62" s="9">
        <v>58</v>
      </c>
      <c r="C62" s="5">
        <f t="shared" si="0"/>
        <v>218089</v>
      </c>
    </row>
    <row r="63" spans="2:3" x14ac:dyDescent="0.3">
      <c r="B63" s="9">
        <v>59</v>
      </c>
      <c r="C63" s="5">
        <f t="shared" si="0"/>
        <v>225625</v>
      </c>
    </row>
    <row r="64" spans="2:3" x14ac:dyDescent="0.3">
      <c r="B64" s="9">
        <v>60</v>
      </c>
      <c r="C64" s="5">
        <f t="shared" si="0"/>
        <v>233289</v>
      </c>
    </row>
    <row r="65" spans="2:3" x14ac:dyDescent="0.3">
      <c r="B65" s="9">
        <v>61</v>
      </c>
      <c r="C65" s="5">
        <f t="shared" si="0"/>
        <v>241081</v>
      </c>
    </row>
    <row r="66" spans="2:3" x14ac:dyDescent="0.3">
      <c r="B66" s="9">
        <v>62</v>
      </c>
      <c r="C66" s="5">
        <f t="shared" si="0"/>
        <v>249001</v>
      </c>
    </row>
    <row r="67" spans="2:3" x14ac:dyDescent="0.3">
      <c r="B67" s="9">
        <v>63</v>
      </c>
      <c r="C67" s="5">
        <f t="shared" si="0"/>
        <v>257049</v>
      </c>
    </row>
    <row r="68" spans="2:3" x14ac:dyDescent="0.3">
      <c r="B68" s="9">
        <v>64</v>
      </c>
      <c r="C68" s="5">
        <f t="shared" si="0"/>
        <v>265225</v>
      </c>
    </row>
    <row r="69" spans="2:3" x14ac:dyDescent="0.3">
      <c r="B69" s="9">
        <v>65</v>
      </c>
      <c r="C69" s="5">
        <f t="shared" si="0"/>
        <v>273529</v>
      </c>
    </row>
    <row r="70" spans="2:3" x14ac:dyDescent="0.3">
      <c r="B70" s="9">
        <v>66</v>
      </c>
      <c r="C70" s="5">
        <f t="shared" ref="C70:C104" si="1">((((B70:B169*8)+3)^2))</f>
        <v>281961</v>
      </c>
    </row>
    <row r="71" spans="2:3" x14ac:dyDescent="0.3">
      <c r="B71" s="9">
        <v>67</v>
      </c>
      <c r="C71" s="5">
        <f t="shared" si="1"/>
        <v>290521</v>
      </c>
    </row>
    <row r="72" spans="2:3" x14ac:dyDescent="0.3">
      <c r="B72" s="9">
        <v>68</v>
      </c>
      <c r="C72" s="5">
        <f t="shared" si="1"/>
        <v>299209</v>
      </c>
    </row>
    <row r="73" spans="2:3" x14ac:dyDescent="0.3">
      <c r="B73" s="9">
        <v>69</v>
      </c>
      <c r="C73" s="5">
        <f t="shared" si="1"/>
        <v>308025</v>
      </c>
    </row>
    <row r="74" spans="2:3" x14ac:dyDescent="0.3">
      <c r="B74" s="9">
        <v>70</v>
      </c>
      <c r="C74" s="5">
        <f t="shared" si="1"/>
        <v>316969</v>
      </c>
    </row>
    <row r="75" spans="2:3" x14ac:dyDescent="0.3">
      <c r="B75" s="9">
        <v>71</v>
      </c>
      <c r="C75" s="5">
        <f t="shared" si="1"/>
        <v>326041</v>
      </c>
    </row>
    <row r="76" spans="2:3" x14ac:dyDescent="0.3">
      <c r="B76" s="9">
        <v>72</v>
      </c>
      <c r="C76" s="5">
        <f t="shared" si="1"/>
        <v>335241</v>
      </c>
    </row>
    <row r="77" spans="2:3" x14ac:dyDescent="0.3">
      <c r="B77" s="9">
        <v>73</v>
      </c>
      <c r="C77" s="5">
        <f t="shared" si="1"/>
        <v>344569</v>
      </c>
    </row>
    <row r="78" spans="2:3" x14ac:dyDescent="0.3">
      <c r="B78" s="9">
        <v>74</v>
      </c>
      <c r="C78" s="5">
        <f t="shared" si="1"/>
        <v>354025</v>
      </c>
    </row>
    <row r="79" spans="2:3" x14ac:dyDescent="0.3">
      <c r="B79" s="9">
        <v>75</v>
      </c>
      <c r="C79" s="5">
        <f t="shared" si="1"/>
        <v>363609</v>
      </c>
    </row>
    <row r="80" spans="2:3" x14ac:dyDescent="0.3">
      <c r="B80" s="9">
        <v>76</v>
      </c>
      <c r="C80" s="5">
        <f t="shared" si="1"/>
        <v>373321</v>
      </c>
    </row>
    <row r="81" spans="2:3" x14ac:dyDescent="0.3">
      <c r="B81" s="9">
        <v>77</v>
      </c>
      <c r="C81" s="5">
        <f t="shared" si="1"/>
        <v>383161</v>
      </c>
    </row>
    <row r="82" spans="2:3" x14ac:dyDescent="0.3">
      <c r="B82" s="9">
        <v>78</v>
      </c>
      <c r="C82" s="5">
        <f t="shared" si="1"/>
        <v>393129</v>
      </c>
    </row>
    <row r="83" spans="2:3" x14ac:dyDescent="0.3">
      <c r="B83" s="9">
        <v>79</v>
      </c>
      <c r="C83" s="5">
        <f t="shared" si="1"/>
        <v>403225</v>
      </c>
    </row>
    <row r="84" spans="2:3" x14ac:dyDescent="0.3">
      <c r="B84" s="9">
        <v>80</v>
      </c>
      <c r="C84" s="5">
        <f t="shared" si="1"/>
        <v>413449</v>
      </c>
    </row>
    <row r="85" spans="2:3" x14ac:dyDescent="0.3">
      <c r="B85" s="9">
        <v>81</v>
      </c>
      <c r="C85" s="5">
        <f t="shared" si="1"/>
        <v>423801</v>
      </c>
    </row>
    <row r="86" spans="2:3" x14ac:dyDescent="0.3">
      <c r="B86" s="9">
        <v>82</v>
      </c>
      <c r="C86" s="5">
        <f t="shared" si="1"/>
        <v>434281</v>
      </c>
    </row>
    <row r="87" spans="2:3" x14ac:dyDescent="0.3">
      <c r="B87" s="9">
        <v>83</v>
      </c>
      <c r="C87" s="5">
        <f t="shared" si="1"/>
        <v>444889</v>
      </c>
    </row>
    <row r="88" spans="2:3" x14ac:dyDescent="0.3">
      <c r="B88" s="9">
        <v>84</v>
      </c>
      <c r="C88" s="5">
        <f t="shared" si="1"/>
        <v>455625</v>
      </c>
    </row>
    <row r="89" spans="2:3" x14ac:dyDescent="0.3">
      <c r="B89" s="9">
        <v>85</v>
      </c>
      <c r="C89" s="5">
        <f t="shared" si="1"/>
        <v>466489</v>
      </c>
    </row>
    <row r="90" spans="2:3" x14ac:dyDescent="0.3">
      <c r="B90" s="9">
        <v>86</v>
      </c>
      <c r="C90" s="5">
        <f t="shared" si="1"/>
        <v>477481</v>
      </c>
    </row>
    <row r="91" spans="2:3" x14ac:dyDescent="0.3">
      <c r="B91" s="9">
        <v>87</v>
      </c>
      <c r="C91" s="5">
        <f t="shared" si="1"/>
        <v>488601</v>
      </c>
    </row>
    <row r="92" spans="2:3" x14ac:dyDescent="0.3">
      <c r="B92" s="9">
        <v>88</v>
      </c>
      <c r="C92" s="5">
        <f t="shared" si="1"/>
        <v>499849</v>
      </c>
    </row>
    <row r="93" spans="2:3" x14ac:dyDescent="0.3">
      <c r="B93" s="9">
        <v>89</v>
      </c>
      <c r="C93" s="5">
        <f t="shared" si="1"/>
        <v>511225</v>
      </c>
    </row>
    <row r="94" spans="2:3" x14ac:dyDescent="0.3">
      <c r="B94" s="9">
        <v>90</v>
      </c>
      <c r="C94" s="5">
        <f t="shared" si="1"/>
        <v>522729</v>
      </c>
    </row>
    <row r="95" spans="2:3" x14ac:dyDescent="0.3">
      <c r="B95" s="9">
        <v>91</v>
      </c>
      <c r="C95" s="5">
        <f t="shared" si="1"/>
        <v>534361</v>
      </c>
    </row>
    <row r="96" spans="2:3" x14ac:dyDescent="0.3">
      <c r="B96" s="9">
        <v>92</v>
      </c>
      <c r="C96" s="5">
        <f t="shared" si="1"/>
        <v>546121</v>
      </c>
    </row>
    <row r="97" spans="2:3" x14ac:dyDescent="0.3">
      <c r="B97" s="9">
        <v>93</v>
      </c>
      <c r="C97" s="5">
        <f t="shared" si="1"/>
        <v>558009</v>
      </c>
    </row>
    <row r="98" spans="2:3" x14ac:dyDescent="0.3">
      <c r="B98" s="9">
        <v>94</v>
      </c>
      <c r="C98" s="5">
        <f t="shared" si="1"/>
        <v>570025</v>
      </c>
    </row>
    <row r="99" spans="2:3" x14ac:dyDescent="0.3">
      <c r="B99" s="9">
        <v>95</v>
      </c>
      <c r="C99" s="5">
        <f t="shared" si="1"/>
        <v>582169</v>
      </c>
    </row>
    <row r="100" spans="2:3" x14ac:dyDescent="0.3">
      <c r="B100" s="9">
        <v>96</v>
      </c>
      <c r="C100" s="5">
        <f t="shared" si="1"/>
        <v>594441</v>
      </c>
    </row>
    <row r="101" spans="2:3" x14ac:dyDescent="0.3">
      <c r="B101" s="9">
        <v>97</v>
      </c>
      <c r="C101" s="5">
        <f t="shared" si="1"/>
        <v>606841</v>
      </c>
    </row>
    <row r="102" spans="2:3" x14ac:dyDescent="0.3">
      <c r="B102" s="9">
        <v>98</v>
      </c>
      <c r="C102" s="5">
        <f t="shared" si="1"/>
        <v>619369</v>
      </c>
    </row>
    <row r="103" spans="2:3" x14ac:dyDescent="0.3">
      <c r="B103" s="9">
        <v>99</v>
      </c>
      <c r="C103" s="5">
        <f t="shared" si="1"/>
        <v>632025</v>
      </c>
    </row>
    <row r="104" spans="2:3" x14ac:dyDescent="0.3">
      <c r="B104" s="9">
        <v>100</v>
      </c>
      <c r="C104" s="5">
        <f t="shared" si="1"/>
        <v>644809</v>
      </c>
    </row>
  </sheetData>
  <mergeCells count="1">
    <mergeCell ref="B2:C3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G12"/>
  <sheetViews>
    <sheetView workbookViewId="0">
      <selection activeCell="B4" sqref="B4:G4"/>
    </sheetView>
  </sheetViews>
  <sheetFormatPr defaultRowHeight="16.5" x14ac:dyDescent="0.3"/>
  <cols>
    <col min="2" max="2" width="21" customWidth="1"/>
    <col min="3" max="3" width="14" customWidth="1"/>
    <col min="4" max="4" width="8.5" customWidth="1"/>
    <col min="5" max="5" width="33.875" customWidth="1"/>
    <col min="6" max="6" width="13.625" customWidth="1"/>
    <col min="7" max="7" width="12.25" customWidth="1"/>
  </cols>
  <sheetData>
    <row r="2" spans="2:7" ht="16.5" customHeight="1" x14ac:dyDescent="0.3">
      <c r="B2" s="171" t="s">
        <v>144</v>
      </c>
      <c r="C2" s="171"/>
      <c r="D2" s="171"/>
      <c r="E2" s="171"/>
      <c r="F2" s="171"/>
      <c r="G2" s="171"/>
    </row>
    <row r="3" spans="2:7" ht="16.5" customHeight="1" x14ac:dyDescent="0.3">
      <c r="B3" s="172"/>
      <c r="C3" s="172"/>
      <c r="D3" s="172"/>
      <c r="E3" s="172"/>
      <c r="F3" s="172"/>
      <c r="G3" s="172"/>
    </row>
    <row r="4" spans="2:7" x14ac:dyDescent="0.3">
      <c r="B4" s="38" t="s">
        <v>132</v>
      </c>
      <c r="C4" s="38" t="s">
        <v>93</v>
      </c>
      <c r="D4" s="38" t="s">
        <v>94</v>
      </c>
      <c r="E4" s="38" t="s">
        <v>133</v>
      </c>
      <c r="F4" s="38" t="s">
        <v>93</v>
      </c>
      <c r="G4" s="38" t="s">
        <v>134</v>
      </c>
    </row>
    <row r="5" spans="2:7" x14ac:dyDescent="0.3">
      <c r="B5" s="51" t="s">
        <v>135</v>
      </c>
      <c r="C5" s="51" t="s">
        <v>136</v>
      </c>
      <c r="D5" s="59" t="s">
        <v>137</v>
      </c>
      <c r="E5" s="51" t="s">
        <v>109</v>
      </c>
      <c r="F5" s="51" t="s">
        <v>43</v>
      </c>
      <c r="G5" s="55">
        <v>0.03</v>
      </c>
    </row>
    <row r="6" spans="2:7" x14ac:dyDescent="0.3">
      <c r="B6" s="51" t="s">
        <v>135</v>
      </c>
      <c r="C6" s="51" t="s">
        <v>136</v>
      </c>
      <c r="D6" s="59" t="s">
        <v>137</v>
      </c>
      <c r="E6" s="51" t="s">
        <v>110</v>
      </c>
      <c r="F6" s="51" t="s">
        <v>44</v>
      </c>
      <c r="G6" s="55">
        <v>0.05</v>
      </c>
    </row>
    <row r="7" spans="2:7" x14ac:dyDescent="0.3">
      <c r="B7" s="52" t="s">
        <v>141</v>
      </c>
      <c r="C7" s="52" t="s">
        <v>138</v>
      </c>
      <c r="D7" s="60" t="s">
        <v>137</v>
      </c>
      <c r="E7" s="52" t="s">
        <v>111</v>
      </c>
      <c r="F7" s="52" t="s">
        <v>45</v>
      </c>
      <c r="G7" s="56">
        <v>0.1</v>
      </c>
    </row>
    <row r="8" spans="2:7" x14ac:dyDescent="0.3">
      <c r="B8" s="52" t="s">
        <v>141</v>
      </c>
      <c r="C8" s="52" t="s">
        <v>138</v>
      </c>
      <c r="D8" s="60" t="s">
        <v>137</v>
      </c>
      <c r="E8" s="52" t="s">
        <v>112</v>
      </c>
      <c r="F8" s="52" t="s">
        <v>46</v>
      </c>
      <c r="G8" s="56">
        <v>0.08</v>
      </c>
    </row>
    <row r="9" spans="2:7" x14ac:dyDescent="0.3">
      <c r="B9" s="53" t="s">
        <v>142</v>
      </c>
      <c r="C9" s="53" t="s">
        <v>139</v>
      </c>
      <c r="D9" s="61" t="s">
        <v>137</v>
      </c>
      <c r="E9" s="53" t="s">
        <v>114</v>
      </c>
      <c r="F9" s="53" t="s">
        <v>48</v>
      </c>
      <c r="G9" s="57">
        <v>0.02</v>
      </c>
    </row>
    <row r="10" spans="2:7" x14ac:dyDescent="0.3">
      <c r="B10" s="53" t="s">
        <v>142</v>
      </c>
      <c r="C10" s="53" t="s">
        <v>139</v>
      </c>
      <c r="D10" s="61" t="s">
        <v>137</v>
      </c>
      <c r="E10" s="53" t="s">
        <v>115</v>
      </c>
      <c r="F10" s="53" t="s">
        <v>49</v>
      </c>
      <c r="G10" s="57">
        <v>0.01</v>
      </c>
    </row>
    <row r="11" spans="2:7" x14ac:dyDescent="0.3">
      <c r="B11" s="54" t="s">
        <v>143</v>
      </c>
      <c r="C11" s="54" t="s">
        <v>140</v>
      </c>
      <c r="D11" s="62" t="s">
        <v>137</v>
      </c>
      <c r="E11" s="54" t="s">
        <v>113</v>
      </c>
      <c r="F11" s="54" t="s">
        <v>119</v>
      </c>
      <c r="G11" s="58">
        <v>0.05</v>
      </c>
    </row>
    <row r="12" spans="2:7" x14ac:dyDescent="0.3">
      <c r="B12" s="54" t="s">
        <v>143</v>
      </c>
      <c r="C12" s="54" t="s">
        <v>140</v>
      </c>
      <c r="D12" s="62" t="s">
        <v>137</v>
      </c>
      <c r="E12" s="54" t="s">
        <v>116</v>
      </c>
      <c r="F12" s="54" t="s">
        <v>50</v>
      </c>
      <c r="G12" s="58">
        <v>0.01</v>
      </c>
    </row>
  </sheetData>
  <mergeCells count="1">
    <mergeCell ref="B2:G3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시스템 기획</vt:lpstr>
      <vt:lpstr>훈련DB</vt:lpstr>
      <vt:lpstr>몬스터DB</vt:lpstr>
      <vt:lpstr>weaponData</vt:lpstr>
      <vt:lpstr>Sheet1</vt:lpstr>
      <vt:lpstr>보물</vt:lpstr>
      <vt:lpstr>보물 DB</vt:lpstr>
      <vt:lpstr>수색 DB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고지완</dc:creator>
  <cp:lastModifiedBy>고지완</cp:lastModifiedBy>
  <dcterms:created xsi:type="dcterms:W3CDTF">2020-09-05T06:01:34Z</dcterms:created>
  <dcterms:modified xsi:type="dcterms:W3CDTF">2021-01-13T12:18:19Z</dcterms:modified>
</cp:coreProperties>
</file>