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나만의 삼\TeamProject1\게임 기획파일\"/>
    </mc:Choice>
  </mc:AlternateContent>
  <xr:revisionPtr revIDLastSave="0" documentId="13_ncr:1_{08C6863E-A15C-484D-8A29-D78DB025C606}" xr6:coauthVersionLast="45" xr6:coauthVersionMax="45" xr10:uidLastSave="{00000000-0000-0000-0000-000000000000}"/>
  <bookViews>
    <workbookView xWindow="13185" yWindow="810" windowWidth="14580" windowHeight="9945" activeTab="3" xr2:uid="{1C48967E-3037-41A9-A86A-162A6F14A228}"/>
  </bookViews>
  <sheets>
    <sheet name="무기 공격력" sheetId="1" r:id="rId1"/>
    <sheet name="무기 가격" sheetId="4" r:id="rId2"/>
    <sheet name="훈련가격" sheetId="2" r:id="rId3"/>
    <sheet name="얻는식량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3" l="1"/>
  <c r="E24" i="2"/>
  <c r="L23" i="3"/>
  <c r="L24" i="3" s="1"/>
  <c r="L25" i="3" s="1"/>
  <c r="L22" i="3"/>
  <c r="K19" i="3"/>
  <c r="E30" i="4" l="1"/>
  <c r="F29" i="4"/>
  <c r="G29" i="4" s="1"/>
  <c r="H29" i="4" s="1"/>
  <c r="I29" i="4" s="1"/>
  <c r="E29" i="4"/>
  <c r="H28" i="4"/>
  <c r="I28" i="4" s="1"/>
  <c r="J28" i="4" s="1"/>
  <c r="K28" i="4" s="1"/>
  <c r="L28" i="4" s="1"/>
  <c r="M28" i="4" s="1"/>
  <c r="N28" i="4" s="1"/>
  <c r="G28" i="4"/>
  <c r="E28" i="4"/>
  <c r="O4" i="3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3" i="3"/>
  <c r="J29" i="4" l="1"/>
  <c r="K29" i="4"/>
  <c r="L29" i="4" s="1"/>
  <c r="M29" i="4" s="1"/>
  <c r="N29" i="4" s="1"/>
  <c r="F30" i="4"/>
  <c r="G30" i="4" s="1"/>
  <c r="H30" i="4" s="1"/>
  <c r="I30" i="4" s="1"/>
  <c r="E31" i="4"/>
  <c r="E32" i="4" l="1"/>
  <c r="F31" i="4"/>
  <c r="G31" i="4" s="1"/>
  <c r="H31" i="4" s="1"/>
  <c r="I31" i="4" s="1"/>
  <c r="J30" i="4"/>
  <c r="K30" i="4"/>
  <c r="L30" i="4" s="1"/>
  <c r="M30" i="4" s="1"/>
  <c r="N30" i="4" s="1"/>
  <c r="K31" i="4" l="1"/>
  <c r="L31" i="4" s="1"/>
  <c r="M31" i="4" s="1"/>
  <c r="N31" i="4" s="1"/>
  <c r="J31" i="4"/>
  <c r="F32" i="4"/>
  <c r="G32" i="4" s="1"/>
  <c r="H32" i="4" s="1"/>
  <c r="I32" i="4" s="1"/>
  <c r="E33" i="4"/>
  <c r="J32" i="4" l="1"/>
  <c r="K32" i="4"/>
  <c r="L32" i="4" s="1"/>
  <c r="M32" i="4" s="1"/>
  <c r="N32" i="4" s="1"/>
  <c r="E34" i="4"/>
  <c r="F33" i="4"/>
  <c r="G33" i="4" s="1"/>
  <c r="H33" i="4" s="1"/>
  <c r="I33" i="4" s="1"/>
  <c r="K33" i="4" l="1"/>
  <c r="L33" i="4" s="1"/>
  <c r="M33" i="4" s="1"/>
  <c r="N33" i="4" s="1"/>
  <c r="J33" i="4"/>
  <c r="F34" i="4"/>
  <c r="G34" i="4" s="1"/>
  <c r="H34" i="4" s="1"/>
  <c r="I34" i="4" s="1"/>
  <c r="E35" i="4"/>
  <c r="J34" i="4" l="1"/>
  <c r="K34" i="4"/>
  <c r="L34" i="4" s="1"/>
  <c r="M34" i="4" s="1"/>
  <c r="N34" i="4" s="1"/>
  <c r="E36" i="4"/>
  <c r="F35" i="4"/>
  <c r="G35" i="4" s="1"/>
  <c r="H35" i="4" s="1"/>
  <c r="I35" i="4" s="1"/>
  <c r="K35" i="4" l="1"/>
  <c r="L35" i="4" s="1"/>
  <c r="M35" i="4" s="1"/>
  <c r="N35" i="4" s="1"/>
  <c r="J35" i="4"/>
  <c r="F36" i="4"/>
  <c r="G36" i="4" s="1"/>
  <c r="H36" i="4" s="1"/>
  <c r="I36" i="4" s="1"/>
  <c r="E37" i="4"/>
  <c r="J36" i="4" l="1"/>
  <c r="K36" i="4"/>
  <c r="L36" i="4" s="1"/>
  <c r="M36" i="4" s="1"/>
  <c r="N36" i="4" s="1"/>
  <c r="E38" i="4"/>
  <c r="F37" i="4"/>
  <c r="G37" i="4" s="1"/>
  <c r="H37" i="4" s="1"/>
  <c r="I37" i="4" s="1"/>
  <c r="F38" i="4" l="1"/>
  <c r="G38" i="4" s="1"/>
  <c r="H38" i="4" s="1"/>
  <c r="I38" i="4" s="1"/>
  <c r="E39" i="4"/>
  <c r="K37" i="4"/>
  <c r="L37" i="4" s="1"/>
  <c r="M37" i="4" s="1"/>
  <c r="N37" i="4" s="1"/>
  <c r="J37" i="4"/>
  <c r="E40" i="4" l="1"/>
  <c r="F39" i="4"/>
  <c r="G39" i="4" s="1"/>
  <c r="H39" i="4" s="1"/>
  <c r="I39" i="4" s="1"/>
  <c r="J38" i="4"/>
  <c r="K38" i="4"/>
  <c r="L38" i="4" s="1"/>
  <c r="M38" i="4" s="1"/>
  <c r="N38" i="4" s="1"/>
  <c r="K39" i="4" l="1"/>
  <c r="L39" i="4" s="1"/>
  <c r="M39" i="4" s="1"/>
  <c r="N39" i="4" s="1"/>
  <c r="J39" i="4"/>
  <c r="F40" i="4"/>
  <c r="G40" i="4" s="1"/>
  <c r="H40" i="4" s="1"/>
  <c r="I40" i="4" s="1"/>
  <c r="E41" i="4"/>
  <c r="E42" i="4" l="1"/>
  <c r="F41" i="4"/>
  <c r="G41" i="4" s="1"/>
  <c r="H41" i="4" s="1"/>
  <c r="I41" i="4" s="1"/>
  <c r="J40" i="4"/>
  <c r="K40" i="4"/>
  <c r="L40" i="4" s="1"/>
  <c r="M40" i="4" s="1"/>
  <c r="N40" i="4" s="1"/>
  <c r="K41" i="4" l="1"/>
  <c r="L41" i="4" s="1"/>
  <c r="M41" i="4" s="1"/>
  <c r="N41" i="4" s="1"/>
  <c r="J41" i="4"/>
  <c r="F42" i="4"/>
  <c r="G42" i="4" s="1"/>
  <c r="H42" i="4" s="1"/>
  <c r="I42" i="4" s="1"/>
  <c r="E43" i="4"/>
  <c r="J42" i="4" l="1"/>
  <c r="K42" i="4"/>
  <c r="L42" i="4" s="1"/>
  <c r="M42" i="4" s="1"/>
  <c r="N42" i="4" s="1"/>
  <c r="E44" i="4"/>
  <c r="F43" i="4"/>
  <c r="G43" i="4" s="1"/>
  <c r="H43" i="4" s="1"/>
  <c r="I43" i="4" s="1"/>
  <c r="K43" i="4" l="1"/>
  <c r="L43" i="4" s="1"/>
  <c r="M43" i="4" s="1"/>
  <c r="N43" i="4" s="1"/>
  <c r="J43" i="4"/>
  <c r="F44" i="4"/>
  <c r="G44" i="4" s="1"/>
  <c r="H44" i="4" s="1"/>
  <c r="I44" i="4" s="1"/>
  <c r="E45" i="4"/>
  <c r="J44" i="4" l="1"/>
  <c r="K44" i="4"/>
  <c r="L44" i="4" s="1"/>
  <c r="M44" i="4" s="1"/>
  <c r="N44" i="4" s="1"/>
  <c r="E46" i="4"/>
  <c r="F46" i="4" s="1"/>
  <c r="G46" i="4" s="1"/>
  <c r="H46" i="4" s="1"/>
  <c r="I46" i="4" s="1"/>
  <c r="F45" i="4"/>
  <c r="G45" i="4" s="1"/>
  <c r="H45" i="4" s="1"/>
  <c r="I45" i="4" s="1"/>
  <c r="K45" i="4" l="1"/>
  <c r="L45" i="4" s="1"/>
  <c r="M45" i="4" s="1"/>
  <c r="N45" i="4" s="1"/>
  <c r="J45" i="4"/>
  <c r="J46" i="4"/>
  <c r="K46" i="4"/>
  <c r="L46" i="4" s="1"/>
  <c r="M46" i="4" s="1"/>
  <c r="N46" i="4" s="1"/>
  <c r="C2" i="5" l="1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B2" i="5"/>
  <c r="O3" i="4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J16" i="3"/>
  <c r="J15" i="3"/>
  <c r="J14" i="3"/>
  <c r="J21" i="3"/>
  <c r="J20" i="3"/>
  <c r="J19" i="3"/>
  <c r="J17" i="3"/>
  <c r="J1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4" i="4" l="1"/>
  <c r="O5" i="4" l="1"/>
  <c r="O6" i="4" l="1"/>
  <c r="O7" i="4" l="1"/>
  <c r="O8" i="4" l="1"/>
  <c r="O9" i="4" l="1"/>
  <c r="O10" i="4" l="1"/>
  <c r="O11" i="4" l="1"/>
  <c r="O12" i="4" l="1"/>
  <c r="O13" i="4" l="1"/>
  <c r="O14" i="4" l="1"/>
  <c r="O15" i="4" l="1"/>
  <c r="O16" i="4" l="1"/>
  <c r="O17" i="4" l="1"/>
  <c r="O18" i="4" s="1"/>
  <c r="O19" i="4" l="1"/>
  <c r="O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FA83869C-3DD3-4D43-9641-8225061D4059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37917CAC-2C53-4998-81CA-741BE695B96E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34CE23AE-CD1F-428D-84EE-1355E73EC6F8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E84C7CCB-B564-4136-AEFE-E402BA66B32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D7E02A82-8287-4BCF-ACBE-1D2B8246EE9C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98609889-9D67-408A-967E-ADFF10DDD4FD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6BA54A0C-6945-417F-98B7-0B606E461195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E841EFEE-C859-4394-9175-6AF6B9D8203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A1F0FF5A-D0AF-41B3-A1B1-D9D2E9C3B95E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18B82C55-9E99-4CE3-8559-52A65D214D0C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3B75FC37-EEFD-4265-B4C9-E9CEAE863283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88057F00-FF7F-4709-9178-DA3DDC2852C7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D828DD5C-3CA7-464F-847E-DB72F6311D94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 xr:uid="{65EBA70F-76D7-43A4-B1C2-3AC9816B51B3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570E9B1A-85F8-40B2-B6E4-F0A75CC5770A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CBDFBB64-4411-48AE-9666-14A52CD93885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B1D1806E-F22C-416B-BF9E-E43FAC2F815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F02BB375-CFCA-40AD-AC77-8B3CD03EF315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C76F884D-F1CC-49B2-A050-179D5E82E90D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  <family val="2"/>
          </rPr>
          <t>)</t>
        </r>
      </text>
    </comment>
    <comment ref="D1" authorId="0" shapeId="0" xr:uid="{CE583C6D-EA33-4519-A386-08EFA9DD35AF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D8ED662E-2377-48F8-BC1B-898ABE7540F7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1467D3FD-AF63-41E9-86B0-742CAEB32FE4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FC87D3B5-4AFD-438E-AACD-F824D0A593B1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sharedStrings.xml><?xml version="1.0" encoding="utf-8"?>
<sst xmlns="http://schemas.openxmlformats.org/spreadsheetml/2006/main" count="324" uniqueCount="175">
  <si>
    <t>UID</t>
  </si>
  <si>
    <t>Increase</t>
  </si>
  <si>
    <t>level</t>
  </si>
  <si>
    <t>atk</t>
  </si>
  <si>
    <t>atk_2</t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</si>
  <si>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</si>
  <si>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</si>
  <si>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</si>
  <si>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</si>
  <si>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</si>
  <si>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</si>
  <si>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</si>
  <si>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</si>
  <si>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isUsing</t>
  </si>
  <si>
    <t>weapon_1</t>
  </si>
  <si>
    <t>weapon_2</t>
  </si>
  <si>
    <t>weapon_3</t>
  </si>
  <si>
    <t>weapon_4</t>
  </si>
  <si>
    <t>weapon_5</t>
  </si>
  <si>
    <t>weapon_6</t>
  </si>
  <si>
    <t>weapon_7</t>
  </si>
  <si>
    <t>weapon_8</t>
  </si>
  <si>
    <t>weapon_9</t>
  </si>
  <si>
    <t>weapon_10</t>
  </si>
  <si>
    <t>weapon_11</t>
  </si>
  <si>
    <t>weapon_12</t>
  </si>
  <si>
    <t>weapon_13</t>
  </si>
  <si>
    <t>weapon_14</t>
  </si>
  <si>
    <t>weapon_15</t>
  </si>
  <si>
    <t>weapon_16</t>
  </si>
  <si>
    <t>weapon_17</t>
  </si>
  <si>
    <t>weapon_18</t>
  </si>
  <si>
    <t>weapon_19</t>
  </si>
  <si>
    <t>weapon_20</t>
  </si>
  <si>
    <t>string(ko_kr)</t>
  </si>
  <si>
    <t>cost</t>
  </si>
  <si>
    <t>first_Price</t>
  </si>
  <si>
    <t>max_level</t>
  </si>
  <si>
    <t>Training_1</t>
  </si>
  <si>
    <t>마당쓸기</t>
  </si>
  <si>
    <t>food</t>
  </si>
  <si>
    <t>Training_2</t>
  </si>
  <si>
    <t>밭 갈기</t>
  </si>
  <si>
    <t>Training_3</t>
  </si>
  <si>
    <t>외양간 수리</t>
  </si>
  <si>
    <t>Training_4</t>
  </si>
  <si>
    <t>토끼 사냥</t>
  </si>
  <si>
    <t>Training_5</t>
  </si>
  <si>
    <t>울타리 수리</t>
  </si>
  <si>
    <t>Training_6</t>
  </si>
  <si>
    <t>산딸기 채집</t>
  </si>
  <si>
    <t>Training_7</t>
  </si>
  <si>
    <t>너구리 사냥</t>
  </si>
  <si>
    <t>Training_8</t>
  </si>
  <si>
    <t>검술 훈련</t>
  </si>
  <si>
    <t>Training_9</t>
  </si>
  <si>
    <t>여우 사냥</t>
  </si>
  <si>
    <t>Training_10</t>
  </si>
  <si>
    <t>옥수수 수확</t>
  </si>
  <si>
    <t>Training_11</t>
  </si>
  <si>
    <t>표고버섯 채집</t>
  </si>
  <si>
    <t>Training_12</t>
  </si>
  <si>
    <t>지붕 수리</t>
  </si>
  <si>
    <t>Training_13</t>
  </si>
  <si>
    <t>노루 사냥</t>
  </si>
  <si>
    <t>Training_14</t>
  </si>
  <si>
    <t>창술 훈련</t>
  </si>
  <si>
    <t>Training_15</t>
  </si>
  <si>
    <t>약초 채집</t>
  </si>
  <si>
    <t>Training_16</t>
  </si>
  <si>
    <t>무기고 정리</t>
  </si>
  <si>
    <t>Training_17</t>
  </si>
  <si>
    <t>궁술 훈련</t>
  </si>
  <si>
    <t>Training_18</t>
  </si>
  <si>
    <t>전리품 정리</t>
  </si>
  <si>
    <t>Training_19</t>
  </si>
  <si>
    <t>곰 사냥</t>
  </si>
  <si>
    <t>Training_20</t>
  </si>
  <si>
    <t>호랑이 사냥</t>
  </si>
  <si>
    <t>Time</t>
  </si>
  <si>
    <t>Notation</t>
  </si>
  <si>
    <t>max</t>
  </si>
  <si>
    <t>14.6A</t>
  </si>
  <si>
    <t>2.5A</t>
  </si>
  <si>
    <t>255.0A</t>
  </si>
  <si>
    <t>40.8A</t>
  </si>
  <si>
    <t>4.1B</t>
  </si>
  <si>
    <t>1.2B</t>
  </si>
  <si>
    <t>122.4B</t>
  </si>
  <si>
    <t>24.0B</t>
  </si>
  <si>
    <t>2.4C</t>
  </si>
  <si>
    <t>480.0B</t>
  </si>
  <si>
    <t>48.9C</t>
  </si>
  <si>
    <t>14.4C</t>
  </si>
  <si>
    <t>146.8C</t>
  </si>
  <si>
    <t>378.0C</t>
  </si>
  <si>
    <t>3.8D</t>
  </si>
  <si>
    <t>15.6D</t>
  </si>
  <si>
    <t>1.5E</t>
  </si>
  <si>
    <t>480.0D</t>
  </si>
  <si>
    <t>48.9E</t>
  </si>
  <si>
    <t>2.2E</t>
  </si>
  <si>
    <t>224.4E</t>
  </si>
  <si>
    <t>66.0E</t>
  </si>
  <si>
    <t>6.7F</t>
  </si>
  <si>
    <t>4.6F</t>
  </si>
  <si>
    <t>469.2F</t>
  </si>
  <si>
    <t>2.7F</t>
  </si>
  <si>
    <t>275.4F</t>
  </si>
  <si>
    <t>8.4F</t>
  </si>
  <si>
    <t>856.8F</t>
  </si>
  <si>
    <t>3.0G</t>
  </si>
  <si>
    <t>306.0H</t>
  </si>
  <si>
    <t>816.0G</t>
  </si>
  <si>
    <t>83.2I</t>
  </si>
  <si>
    <t>27.9H</t>
  </si>
  <si>
    <t>284.5I</t>
  </si>
  <si>
    <t>55.8H</t>
  </si>
  <si>
    <t>569.1I</t>
  </si>
  <si>
    <t>condition</t>
  </si>
  <si>
    <t>Price</t>
  </si>
  <si>
    <t>Price2</t>
  </si>
  <si>
    <t>Price3</t>
  </si>
  <si>
    <t>Price4</t>
  </si>
  <si>
    <t>Price5</t>
  </si>
  <si>
    <t>Price6</t>
  </si>
  <si>
    <t>Price7</t>
  </si>
  <si>
    <t>Price8</t>
  </si>
  <si>
    <t>Price9</t>
  </si>
  <si>
    <t>Last_Price</t>
  </si>
  <si>
    <t>나무 막대기</t>
  </si>
  <si>
    <t>null</t>
  </si>
  <si>
    <t>나무 몽둥이</t>
  </si>
  <si>
    <t>호미</t>
  </si>
  <si>
    <t>대장장이 망치</t>
  </si>
  <si>
    <t>목검</t>
  </si>
  <si>
    <t>과도</t>
  </si>
  <si>
    <t>녹슨 검</t>
  </si>
  <si>
    <t>부러진 검</t>
  </si>
  <si>
    <t>토막 칼</t>
  </si>
  <si>
    <t>철 검</t>
  </si>
  <si>
    <t>전쟁 도끼</t>
  </si>
  <si>
    <t>흑철 검</t>
  </si>
  <si>
    <t>녹철검</t>
  </si>
  <si>
    <t>청철검</t>
  </si>
  <si>
    <t>뱀창</t>
  </si>
  <si>
    <t>양날도끼</t>
  </si>
  <si>
    <t>대검</t>
  </si>
  <si>
    <t>곡도</t>
  </si>
  <si>
    <t>글레이브</t>
  </si>
  <si>
    <t>적사창</t>
  </si>
  <si>
    <t>3355443300</t>
    <phoneticPr fontId="3" type="noConversion"/>
  </si>
  <si>
    <t>214748364900</t>
    <phoneticPr fontId="3" type="noConversion"/>
  </si>
  <si>
    <t>214748364800</t>
    <phoneticPr fontId="3" type="noConversion"/>
  </si>
  <si>
    <t>858993459300</t>
    <phoneticPr fontId="3" type="noConversion"/>
  </si>
  <si>
    <t>858993459200</t>
    <phoneticPr fontId="3" type="noConversion"/>
  </si>
  <si>
    <t>3435973836900</t>
    <phoneticPr fontId="3" type="noConversion"/>
  </si>
  <si>
    <t>3435973836800</t>
    <phoneticPr fontId="3" type="noConversion"/>
  </si>
  <si>
    <t>13743895347300</t>
    <phoneticPr fontId="3" type="noConversion"/>
  </si>
  <si>
    <t>13743895347200</t>
    <phoneticPr fontId="3" type="noConversion"/>
  </si>
  <si>
    <t>54975581388900</t>
    <phoneticPr fontId="3" type="noConversion"/>
  </si>
  <si>
    <t>164926744166500</t>
    <phoneticPr fontId="3" type="noConversion"/>
  </si>
  <si>
    <t>1초 기준</t>
    <phoneticPr fontId="3" type="noConversion"/>
  </si>
  <si>
    <t>162</t>
    <phoneticPr fontId="14" type="noConversion"/>
  </si>
  <si>
    <t>258280326</t>
    <phoneticPr fontId="14" type="noConversion"/>
  </si>
  <si>
    <t>23245229340</t>
    <phoneticPr fontId="14" type="noConversion"/>
  </si>
  <si>
    <t>78452649020</t>
    <phoneticPr fontId="14" type="noConversion"/>
  </si>
  <si>
    <t>1412147682420</t>
    <phoneticPr fontId="14" type="noConversion"/>
  </si>
  <si>
    <t>15886661427100</t>
    <phoneticPr fontId="14" type="noConversion"/>
  </si>
  <si>
    <t>61004779879800</t>
    <phoneticPr fontId="14" type="noConversion"/>
  </si>
  <si>
    <t>366028679278800</t>
    <phoneticPr fontId="14" type="noConversion"/>
  </si>
  <si>
    <t>75767339628390000</t>
    <phoneticPr fontId="14" type="noConversion"/>
  </si>
  <si>
    <t>9265100944259000000</t>
    <phoneticPr fontId="14" type="noConversion"/>
  </si>
  <si>
    <t>136481514113340000000</t>
    <phoneticPr fontId="14" type="noConversion"/>
  </si>
  <si>
    <t>62539431373750000000000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</si>
</sst>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0_);[Red]\(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3" borderId="1" xfId="0" applyFill="1" applyBorder="1">
      <alignment vertical="center"/>
    </xf>
    <xf numFmtId="1" fontId="0" fillId="0" borderId="1" xfId="0" applyNumberFormat="1" applyBorder="1">
      <alignment vertical="center"/>
    </xf>
    <xf numFmtId="0" fontId="0" fillId="3" borderId="0" xfId="0" applyFill="1">
      <alignment vertical="center"/>
    </xf>
    <xf numFmtId="176" fontId="0" fillId="3" borderId="1" xfId="1" applyNumberFormat="1" applyFont="1" applyFill="1" applyBorder="1" applyAlignment="1">
      <alignment horizontal="right" vertical="center"/>
    </xf>
    <xf numFmtId="41" fontId="0" fillId="3" borderId="1" xfId="1" applyFont="1" applyFill="1" applyBorder="1" applyAlignment="1">
      <alignment horizontal="right" vertical="center"/>
    </xf>
    <xf numFmtId="3" fontId="0" fillId="3" borderId="1" xfId="0" applyNumberFormat="1" applyFill="1" applyBorder="1">
      <alignment vertical="center"/>
    </xf>
    <xf numFmtId="176" fontId="0" fillId="3" borderId="1" xfId="1" applyNumberFormat="1" applyFont="1" applyFill="1" applyBorder="1" applyAlignment="1">
      <alignment vertical="center"/>
    </xf>
    <xf numFmtId="177" fontId="0" fillId="3" borderId="1" xfId="0" applyNumberFormat="1" applyFill="1" applyBorder="1" applyAlignment="1">
      <alignment horizontal="right" vertical="center"/>
    </xf>
    <xf numFmtId="41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41" fontId="0" fillId="3" borderId="1" xfId="1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3" fontId="0" fillId="0" borderId="0" xfId="0" applyNumberFormat="1">
      <alignment vertical="center"/>
    </xf>
    <xf numFmtId="43" fontId="0" fillId="0" borderId="0" xfId="0" applyNumberFormat="1">
      <alignment vertical="center"/>
    </xf>
    <xf numFmtId="42" fontId="0" fillId="0" borderId="0" xfId="0" applyNumberFormat="1">
      <alignment vertical="center"/>
    </xf>
    <xf numFmtId="177" fontId="0" fillId="3" borderId="1" xfId="0" applyNumberFormat="1" applyFill="1" applyBorder="1">
      <alignment vertical="center"/>
    </xf>
    <xf numFmtId="177" fontId="0" fillId="3" borderId="0" xfId="0" applyNumberFormat="1" applyFill="1">
      <alignment vertical="center"/>
    </xf>
    <xf numFmtId="1" fontId="12" fillId="4" borderId="0" xfId="0" applyNumberFormat="1" applyFont="1" applyFill="1" applyAlignment="1">
      <alignment horizontal="center" vertical="center"/>
    </xf>
    <xf numFmtId="49" fontId="0" fillId="0" borderId="1" xfId="1" applyNumberFormat="1" applyFont="1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1" xfId="1" applyFont="1" applyBorder="1" applyAlignment="1">
      <alignment horizontal="right" vertical="center"/>
    </xf>
    <xf numFmtId="41" fontId="13" fillId="0" borderId="1" xfId="1" applyFont="1" applyBorder="1" applyAlignment="1">
      <alignment horizontal="right" vertical="center"/>
    </xf>
    <xf numFmtId="41" fontId="13" fillId="0" borderId="1" xfId="1" applyFont="1" applyBorder="1" applyAlignment="1">
      <alignment vertical="center"/>
    </xf>
    <xf numFmtId="49" fontId="0" fillId="0" borderId="0" xfId="0" applyNumberFormat="1" applyAlignment="1">
      <alignment horizontal="right" vertical="center"/>
    </xf>
    <xf numFmtId="42" fontId="13" fillId="0" borderId="1" xfId="0" applyNumberFormat="1" applyFont="1" applyBorder="1" applyAlignment="1">
      <alignment horizontal="right" vertical="center"/>
    </xf>
    <xf numFmtId="49" fontId="0" fillId="3" borderId="1" xfId="1" applyNumberFormat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AA9D-C5F0-46B1-A254-B7C87E7F3794}">
  <dimension ref="A1:N21"/>
  <sheetViews>
    <sheetView workbookViewId="0">
      <selection activeCell="E25" sqref="E25"/>
    </sheetView>
  </sheetViews>
  <sheetFormatPr defaultRowHeight="16.5" x14ac:dyDescent="0.3"/>
  <cols>
    <col min="1" max="1" width="11.125" bestFit="1" customWidth="1"/>
    <col min="2" max="2" width="10.5" bestFit="1" customWidth="1"/>
    <col min="3" max="3" width="5.75" bestFit="1" customWidth="1"/>
    <col min="4" max="13" width="17.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>
        <v>2</v>
      </c>
      <c r="C2" s="3">
        <v>1</v>
      </c>
      <c r="D2" s="23">
        <v>50</v>
      </c>
      <c r="E2" s="23">
        <v>60</v>
      </c>
      <c r="F2" s="23">
        <v>70</v>
      </c>
      <c r="G2" s="23">
        <v>80</v>
      </c>
      <c r="H2" s="23">
        <v>90</v>
      </c>
      <c r="I2" s="23">
        <v>100</v>
      </c>
      <c r="J2" s="23">
        <v>110</v>
      </c>
      <c r="K2" s="23">
        <v>120</v>
      </c>
      <c r="L2" s="23">
        <v>130</v>
      </c>
      <c r="M2" s="23">
        <v>140</v>
      </c>
      <c r="N2" s="5" t="b">
        <v>1</v>
      </c>
    </row>
    <row r="3" spans="1:14" x14ac:dyDescent="0.3">
      <c r="A3" s="2" t="s">
        <v>15</v>
      </c>
      <c r="B3" s="6">
        <f>B2*2.5</f>
        <v>5</v>
      </c>
      <c r="C3" s="3">
        <v>0</v>
      </c>
      <c r="D3" s="23">
        <v>200</v>
      </c>
      <c r="E3" s="23">
        <v>230</v>
      </c>
      <c r="F3" s="23">
        <v>260</v>
      </c>
      <c r="G3" s="23">
        <v>290</v>
      </c>
      <c r="H3" s="23">
        <v>320</v>
      </c>
      <c r="I3" s="23">
        <v>350</v>
      </c>
      <c r="J3" s="23">
        <v>380</v>
      </c>
      <c r="K3" s="23">
        <v>410</v>
      </c>
      <c r="L3" s="23">
        <v>440</v>
      </c>
      <c r="M3" s="23">
        <v>470</v>
      </c>
      <c r="N3" s="5" t="b">
        <v>0</v>
      </c>
    </row>
    <row r="4" spans="1:14" x14ac:dyDescent="0.3">
      <c r="A4" s="2" t="s">
        <v>16</v>
      </c>
      <c r="B4" s="6">
        <f t="shared" ref="B4:B21" si="0">B3*2.5</f>
        <v>12.5</v>
      </c>
      <c r="C4" s="3">
        <v>0</v>
      </c>
      <c r="D4" s="23">
        <v>800</v>
      </c>
      <c r="E4" s="23">
        <v>980</v>
      </c>
      <c r="F4" s="23">
        <v>1160</v>
      </c>
      <c r="G4" s="23">
        <v>1340</v>
      </c>
      <c r="H4" s="23">
        <v>1520</v>
      </c>
      <c r="I4" s="23">
        <v>1700</v>
      </c>
      <c r="J4" s="23">
        <v>1880</v>
      </c>
      <c r="K4" s="23">
        <v>2060</v>
      </c>
      <c r="L4" s="23">
        <v>2240</v>
      </c>
      <c r="M4" s="23">
        <v>2420</v>
      </c>
      <c r="N4" s="5" t="b">
        <v>0</v>
      </c>
    </row>
    <row r="5" spans="1:14" x14ac:dyDescent="0.3">
      <c r="A5" s="2" t="s">
        <v>17</v>
      </c>
      <c r="B5" s="6">
        <f t="shared" si="0"/>
        <v>31.25</v>
      </c>
      <c r="C5" s="3">
        <v>0</v>
      </c>
      <c r="D5" s="23">
        <v>4040</v>
      </c>
      <c r="E5" s="23">
        <v>5660</v>
      </c>
      <c r="F5" s="23">
        <v>7280</v>
      </c>
      <c r="G5" s="23">
        <v>8900</v>
      </c>
      <c r="H5" s="23">
        <v>10520</v>
      </c>
      <c r="I5" s="23">
        <v>12140</v>
      </c>
      <c r="J5" s="23">
        <v>13760</v>
      </c>
      <c r="K5" s="23">
        <v>15380</v>
      </c>
      <c r="L5" s="23">
        <v>17000</v>
      </c>
      <c r="M5" s="23">
        <v>18620</v>
      </c>
      <c r="N5" s="5" t="b">
        <v>0</v>
      </c>
    </row>
    <row r="6" spans="1:14" x14ac:dyDescent="0.3">
      <c r="A6" s="2" t="s">
        <v>18</v>
      </c>
      <c r="B6" s="6">
        <f t="shared" si="0"/>
        <v>78.125</v>
      </c>
      <c r="C6" s="3">
        <v>0</v>
      </c>
      <c r="D6" s="23">
        <v>27500</v>
      </c>
      <c r="E6" s="23">
        <v>46940</v>
      </c>
      <c r="F6" s="23">
        <v>47120</v>
      </c>
      <c r="G6" s="23">
        <v>47300</v>
      </c>
      <c r="H6" s="23">
        <v>47480</v>
      </c>
      <c r="I6" s="23">
        <v>47660</v>
      </c>
      <c r="J6" s="23">
        <v>47840</v>
      </c>
      <c r="K6" s="23">
        <v>48020</v>
      </c>
      <c r="L6" s="23">
        <v>48200</v>
      </c>
      <c r="M6" s="23">
        <v>48380</v>
      </c>
      <c r="N6" s="5" t="b">
        <v>0</v>
      </c>
    </row>
    <row r="7" spans="1:14" x14ac:dyDescent="0.3">
      <c r="A7" s="2" t="s">
        <v>19</v>
      </c>
      <c r="B7" s="6">
        <f t="shared" si="0"/>
        <v>195.3125</v>
      </c>
      <c r="C7" s="3">
        <v>0</v>
      </c>
      <c r="D7" s="23">
        <v>225100</v>
      </c>
      <c r="E7" s="23">
        <v>516700</v>
      </c>
      <c r="F7" s="23">
        <v>516880</v>
      </c>
      <c r="G7" s="23">
        <v>517060</v>
      </c>
      <c r="H7" s="23">
        <v>517240</v>
      </c>
      <c r="I7" s="23">
        <v>517420</v>
      </c>
      <c r="J7" s="23">
        <v>517600</v>
      </c>
      <c r="K7" s="23">
        <v>517780</v>
      </c>
      <c r="L7" s="23">
        <v>517960</v>
      </c>
      <c r="M7" s="23">
        <v>518140</v>
      </c>
      <c r="N7" s="5" t="b">
        <v>0</v>
      </c>
    </row>
    <row r="8" spans="1:14" x14ac:dyDescent="0.3">
      <c r="A8" s="2" t="s">
        <v>20</v>
      </c>
      <c r="B8" s="6">
        <f t="shared" si="0"/>
        <v>488.28125</v>
      </c>
      <c r="C8" s="3">
        <v>0</v>
      </c>
      <c r="D8" s="23">
        <v>2321300</v>
      </c>
      <c r="E8" s="23">
        <v>7570100</v>
      </c>
      <c r="F8" s="23">
        <v>7570280</v>
      </c>
      <c r="G8" s="23">
        <v>7570460</v>
      </c>
      <c r="H8" s="23">
        <v>7570640</v>
      </c>
      <c r="I8" s="23">
        <v>7570820</v>
      </c>
      <c r="J8" s="23">
        <v>7571000</v>
      </c>
      <c r="K8" s="23">
        <v>7571180</v>
      </c>
      <c r="L8" s="23">
        <v>7571360</v>
      </c>
      <c r="M8" s="23">
        <v>7571540</v>
      </c>
      <c r="N8" s="5" t="b">
        <v>0</v>
      </c>
    </row>
    <row r="9" spans="1:14" x14ac:dyDescent="0.3">
      <c r="A9" s="2" t="s">
        <v>21</v>
      </c>
      <c r="B9" s="6">
        <f t="shared" si="0"/>
        <v>1220.703125</v>
      </c>
      <c r="C9" s="3">
        <v>0</v>
      </c>
      <c r="D9" s="23">
        <v>28966900</v>
      </c>
      <c r="E9" s="23">
        <v>139191700</v>
      </c>
      <c r="F9" s="23">
        <v>139191880</v>
      </c>
      <c r="G9" s="23">
        <v>139192060</v>
      </c>
      <c r="H9" s="23">
        <v>139192240</v>
      </c>
      <c r="I9" s="23">
        <v>139192420</v>
      </c>
      <c r="J9" s="23">
        <v>139192600</v>
      </c>
      <c r="K9" s="23">
        <v>139192780</v>
      </c>
      <c r="L9" s="23">
        <v>139192960</v>
      </c>
      <c r="M9" s="23">
        <v>139193140</v>
      </c>
      <c r="N9" s="5" t="b">
        <v>0</v>
      </c>
    </row>
    <row r="10" spans="1:14" x14ac:dyDescent="0.3">
      <c r="A10" s="2" t="s">
        <v>22</v>
      </c>
      <c r="B10" s="6">
        <f t="shared" si="0"/>
        <v>3051.7578125</v>
      </c>
      <c r="C10" s="3">
        <v>0</v>
      </c>
      <c r="D10" s="23">
        <v>422798300</v>
      </c>
      <c r="E10" s="23">
        <v>3068193500</v>
      </c>
      <c r="F10" s="23">
        <v>3068193680</v>
      </c>
      <c r="G10" s="23">
        <v>3068193860</v>
      </c>
      <c r="H10" s="23">
        <v>3068194040</v>
      </c>
      <c r="I10" s="23">
        <v>3068194220</v>
      </c>
      <c r="J10" s="23">
        <v>3068194400</v>
      </c>
      <c r="K10" s="23">
        <v>3068194580</v>
      </c>
      <c r="L10" s="23">
        <v>3068194760</v>
      </c>
      <c r="M10" s="23">
        <v>3068194940</v>
      </c>
      <c r="N10" s="5" t="b">
        <v>0</v>
      </c>
    </row>
    <row r="11" spans="1:14" x14ac:dyDescent="0.3">
      <c r="A11" s="2" t="s">
        <v>23</v>
      </c>
      <c r="B11" s="6">
        <f t="shared" si="0"/>
        <v>7629.39453125</v>
      </c>
      <c r="C11" s="3">
        <v>0</v>
      </c>
      <c r="D11" s="23">
        <v>7048293100</v>
      </c>
      <c r="E11" s="23">
        <v>78473963500</v>
      </c>
      <c r="F11" s="23">
        <v>78473963680</v>
      </c>
      <c r="G11" s="23">
        <v>78473963860</v>
      </c>
      <c r="H11" s="23">
        <v>78473964040</v>
      </c>
      <c r="I11" s="23">
        <v>78473964220</v>
      </c>
      <c r="J11" s="23">
        <v>78473964400</v>
      </c>
      <c r="K11" s="23">
        <v>78473964580</v>
      </c>
      <c r="L11" s="23">
        <v>78473964760</v>
      </c>
      <c r="M11" s="23">
        <v>78473964940</v>
      </c>
      <c r="N11" s="5" t="b">
        <v>0</v>
      </c>
    </row>
    <row r="12" spans="1:14" x14ac:dyDescent="0.3">
      <c r="A12" s="2" t="s">
        <v>24</v>
      </c>
      <c r="B12" s="6">
        <f t="shared" si="0"/>
        <v>19073.486328125</v>
      </c>
      <c r="C12" s="3">
        <v>0</v>
      </c>
      <c r="D12" s="23">
        <v>131947819700</v>
      </c>
      <c r="E12" s="23">
        <v>2274717931700</v>
      </c>
      <c r="F12" s="23">
        <v>2274717931880</v>
      </c>
      <c r="G12" s="23">
        <v>2274717932060</v>
      </c>
      <c r="H12" s="23">
        <v>2274717932240</v>
      </c>
      <c r="I12" s="23">
        <v>2274717932420</v>
      </c>
      <c r="J12" s="23">
        <v>2274717932600</v>
      </c>
      <c r="K12" s="23">
        <v>2274717932780</v>
      </c>
      <c r="L12" s="23">
        <v>2274717932960</v>
      </c>
      <c r="M12" s="23">
        <v>2274717933140</v>
      </c>
      <c r="N12" s="5" t="b">
        <v>0</v>
      </c>
    </row>
    <row r="13" spans="1:14" x14ac:dyDescent="0.3">
      <c r="A13" s="2" t="s">
        <v>25</v>
      </c>
      <c r="B13" s="6">
        <f t="shared" si="0"/>
        <v>47683.7158203125</v>
      </c>
      <c r="C13" s="3">
        <v>0</v>
      </c>
      <c r="D13" s="23">
        <v>2738771542900</v>
      </c>
      <c r="E13" s="23">
        <v>73450185238900</v>
      </c>
      <c r="F13" s="23">
        <v>73450185239080</v>
      </c>
      <c r="G13" s="23">
        <v>73450185239260</v>
      </c>
      <c r="H13" s="23">
        <v>73450185239440</v>
      </c>
      <c r="I13" s="23">
        <v>73450185239620</v>
      </c>
      <c r="J13" s="23">
        <v>73450185239800</v>
      </c>
      <c r="K13" s="23">
        <v>73450185239980</v>
      </c>
      <c r="L13" s="23">
        <v>73450185240160</v>
      </c>
      <c r="M13" s="23">
        <v>73450185240340</v>
      </c>
      <c r="N13" s="5" t="b">
        <v>0</v>
      </c>
    </row>
    <row r="14" spans="1:14" x14ac:dyDescent="0.3">
      <c r="A14" s="2" t="s">
        <v>26</v>
      </c>
      <c r="B14" s="6">
        <f t="shared" si="0"/>
        <v>119209.28955078125</v>
      </c>
      <c r="C14" s="3">
        <v>0</v>
      </c>
      <c r="D14" s="23">
        <v>62399688866300</v>
      </c>
      <c r="E14" s="23">
        <v>2608010581922300</v>
      </c>
      <c r="F14" s="23">
        <v>2608010581922480</v>
      </c>
      <c r="G14" s="23">
        <v>2608010581922660</v>
      </c>
      <c r="H14" s="23">
        <v>2608010581922840</v>
      </c>
      <c r="I14" s="23">
        <v>2608010581923020</v>
      </c>
      <c r="J14" s="23">
        <v>2608010581923200</v>
      </c>
      <c r="K14" s="23">
        <v>2608010581923380</v>
      </c>
      <c r="L14" s="23">
        <v>2608010581923560</v>
      </c>
      <c r="M14" s="23">
        <v>2608010581923740</v>
      </c>
      <c r="N14" s="5" t="b">
        <v>0</v>
      </c>
    </row>
    <row r="15" spans="1:14" x14ac:dyDescent="0.3">
      <c r="A15" s="2" t="s">
        <v>27</v>
      </c>
      <c r="B15" s="6">
        <f t="shared" si="0"/>
        <v>298023.22387695313</v>
      </c>
      <c r="C15" s="3">
        <v>0</v>
      </c>
      <c r="D15" s="23">
        <v>1547853022245100</v>
      </c>
      <c r="E15" s="23">
        <v>1.008266778514291E+17</v>
      </c>
      <c r="F15" s="23">
        <v>1.0082667785142928E+17</v>
      </c>
      <c r="G15" s="23">
        <v>1.0082667785142946E+17</v>
      </c>
      <c r="H15" s="23">
        <v>1.0082667785142963E+17</v>
      </c>
      <c r="I15" s="23">
        <v>1.0082667785142981E+17</v>
      </c>
      <c r="J15" s="23">
        <v>1.0082667785142998E+17</v>
      </c>
      <c r="K15" s="23">
        <v>1.0082667785143016E+17</v>
      </c>
      <c r="L15" s="23">
        <v>1.0082667785143034E+17</v>
      </c>
      <c r="M15" s="23">
        <v>1.0082667785143051E+17</v>
      </c>
      <c r="N15" s="5" t="b">
        <v>0</v>
      </c>
    </row>
    <row r="16" spans="1:14" x14ac:dyDescent="0.3">
      <c r="A16" s="2" t="s">
        <v>28</v>
      </c>
      <c r="B16" s="6">
        <f t="shared" si="0"/>
        <v>745058.05969238281</v>
      </c>
      <c r="C16" s="3">
        <v>0</v>
      </c>
      <c r="D16" s="23">
        <v>4.1518154446327696E+16</v>
      </c>
      <c r="E16" s="23">
        <v>4.2112287972720558E+18</v>
      </c>
      <c r="F16" s="23">
        <v>4.2112287972720558E+18</v>
      </c>
      <c r="G16" s="23">
        <v>4.2112287972720558E+18</v>
      </c>
      <c r="H16" s="23">
        <v>4.2112287972720558E+18</v>
      </c>
      <c r="I16" s="23">
        <v>4.2112287972720558E+18</v>
      </c>
      <c r="J16" s="23">
        <v>4.2112287972720558E+18</v>
      </c>
      <c r="K16" s="23">
        <v>4.2112287972720558E+18</v>
      </c>
      <c r="L16" s="23">
        <v>4.2112287972720558E+18</v>
      </c>
      <c r="M16" s="23">
        <v>4.2112287972720558E+18</v>
      </c>
      <c r="N16" s="5" t="b">
        <v>0</v>
      </c>
    </row>
    <row r="17" spans="1:14" x14ac:dyDescent="0.3">
      <c r="A17" s="2" t="s">
        <v>29</v>
      </c>
      <c r="B17" s="6">
        <f t="shared" si="0"/>
        <v>1862645.149230957</v>
      </c>
      <c r="C17" s="3">
        <v>0</v>
      </c>
      <c r="D17" s="23">
        <v>1.197287312545943E+18</v>
      </c>
      <c r="E17" s="23">
        <v>1.8883426623970371E+20</v>
      </c>
      <c r="F17" s="23">
        <v>1.8883426623970371E+20</v>
      </c>
      <c r="G17" s="23">
        <v>1.8883426623970371E+20</v>
      </c>
      <c r="H17" s="23">
        <v>1.8883426623970371E+20</v>
      </c>
      <c r="I17" s="23">
        <v>1.8883426623970371E+20</v>
      </c>
      <c r="J17" s="23">
        <v>1.8883426623970371E+20</v>
      </c>
      <c r="K17" s="23">
        <v>1.8883426623970371E+20</v>
      </c>
      <c r="L17" s="23">
        <v>1.8883426623970371E+20</v>
      </c>
      <c r="M17" s="23">
        <v>1.8883426623970371E+20</v>
      </c>
      <c r="N17" s="5" t="b">
        <v>0</v>
      </c>
    </row>
    <row r="18" spans="1:14" x14ac:dyDescent="0.3">
      <c r="A18" s="2" t="s">
        <v>30</v>
      </c>
      <c r="B18" s="6">
        <f t="shared" si="0"/>
        <v>4656612.8730773926</v>
      </c>
      <c r="C18" s="3">
        <v>0</v>
      </c>
      <c r="D18" s="23">
        <v>3.6936355738343793E+19</v>
      </c>
      <c r="E18" s="23">
        <v>9.0435113442419168E+21</v>
      </c>
      <c r="F18" s="23">
        <v>9.0435113442419168E+21</v>
      </c>
      <c r="G18" s="23">
        <v>9.0435113442419168E+21</v>
      </c>
      <c r="H18" s="23">
        <v>9.0435113442419168E+21</v>
      </c>
      <c r="I18" s="23">
        <v>9.0435113442419168E+21</v>
      </c>
      <c r="J18" s="23">
        <v>9.0435113442419168E+21</v>
      </c>
      <c r="K18" s="23">
        <v>9.0435113442419168E+21</v>
      </c>
      <c r="L18" s="23">
        <v>9.0435113442419168E+21</v>
      </c>
      <c r="M18" s="23">
        <v>9.0435113442419168E+21</v>
      </c>
      <c r="N18" s="5" t="b">
        <v>0</v>
      </c>
    </row>
    <row r="19" spans="1:14" x14ac:dyDescent="0.3">
      <c r="A19" s="2" t="s">
        <v>31</v>
      </c>
      <c r="B19" s="6">
        <f t="shared" si="0"/>
        <v>11641532.182693481</v>
      </c>
      <c r="C19" s="3">
        <v>0</v>
      </c>
      <c r="D19" s="23">
        <v>1.213751488214001E+21</v>
      </c>
      <c r="E19" s="23">
        <v>4.6054907590189624E+23</v>
      </c>
      <c r="F19" s="23">
        <v>4.6054907590189624E+23</v>
      </c>
      <c r="G19" s="23">
        <v>4.6054907590189624E+23</v>
      </c>
      <c r="H19" s="23">
        <v>4.6054907590189624E+23</v>
      </c>
      <c r="I19" s="23">
        <v>4.6054907590189624E+23</v>
      </c>
      <c r="J19" s="23">
        <v>4.6054907590189624E+23</v>
      </c>
      <c r="K19" s="23">
        <v>4.6054907590189624E+23</v>
      </c>
      <c r="L19" s="23">
        <v>4.6054907590189624E+23</v>
      </c>
      <c r="M19" s="23">
        <v>4.6054907590189624E+23</v>
      </c>
      <c r="N19" s="5" t="b">
        <v>0</v>
      </c>
    </row>
    <row r="20" spans="1:14" x14ac:dyDescent="0.3">
      <c r="A20" s="2" t="s">
        <v>32</v>
      </c>
      <c r="B20" s="6">
        <f t="shared" si="0"/>
        <v>29103830.456733704</v>
      </c>
      <c r="C20" s="3">
        <v>0</v>
      </c>
      <c r="D20" s="23">
        <v>4.2323260162233959E+22</v>
      </c>
      <c r="E20" s="23">
        <v>2.4846430778501074E+25</v>
      </c>
      <c r="F20" s="23">
        <v>2.4846430778501074E+25</v>
      </c>
      <c r="G20" s="23">
        <v>2.4846430778501074E+25</v>
      </c>
      <c r="H20" s="23">
        <v>2.4846430778501074E+25</v>
      </c>
      <c r="I20" s="23">
        <v>2.4846430778501074E+25</v>
      </c>
      <c r="J20" s="23">
        <v>2.4846430778501074E+25</v>
      </c>
      <c r="K20" s="23">
        <v>2.4846430778501074E+25</v>
      </c>
      <c r="L20" s="23">
        <v>2.4846430778501074E+25</v>
      </c>
      <c r="M20" s="23">
        <v>2.4846430778501074E+25</v>
      </c>
      <c r="N20" s="5" t="b">
        <v>0</v>
      </c>
    </row>
    <row r="21" spans="1:14" x14ac:dyDescent="0.3">
      <c r="A21" s="2" t="s">
        <v>33</v>
      </c>
      <c r="B21" s="6">
        <f t="shared" si="0"/>
        <v>72759576.141834259</v>
      </c>
      <c r="C21" s="3">
        <v>0</v>
      </c>
      <c r="D21" s="23">
        <v>1.5607895361992899E+24</v>
      </c>
      <c r="E21" s="23">
        <v>1.4153949180815134E+27</v>
      </c>
      <c r="F21" s="23">
        <v>1.4153949180815134E+27</v>
      </c>
      <c r="G21" s="23">
        <v>1.4153949180815134E+27</v>
      </c>
      <c r="H21" s="23">
        <v>1.4153949180815134E+27</v>
      </c>
      <c r="I21" s="23">
        <v>1.4153949180815134E+27</v>
      </c>
      <c r="J21" s="23">
        <v>1.4153949180815134E+27</v>
      </c>
      <c r="K21" s="23">
        <v>1.4153949180815134E+27</v>
      </c>
      <c r="L21" s="23">
        <v>1.4153949180815134E+27</v>
      </c>
      <c r="M21" s="23">
        <v>1.4153949180815134E+27</v>
      </c>
      <c r="N21" s="5" t="b">
        <v>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A956-7403-4D53-B15B-A18A1BAD5162}">
  <dimension ref="A1:Q46"/>
  <sheetViews>
    <sheetView topLeftCell="I1" workbookViewId="0">
      <selection activeCell="Q21" sqref="Q21"/>
    </sheetView>
  </sheetViews>
  <sheetFormatPr defaultRowHeight="16.5" x14ac:dyDescent="0.3"/>
  <cols>
    <col min="1" max="1" width="11.125" bestFit="1" customWidth="1"/>
    <col min="2" max="2" width="13.75" bestFit="1" customWidth="1"/>
    <col min="3" max="3" width="5.5" bestFit="1" customWidth="1"/>
    <col min="4" max="4" width="11.125" bestFit="1" customWidth="1"/>
    <col min="5" max="13" width="16.75" bestFit="1" customWidth="1"/>
    <col min="14" max="14" width="17.875" bestFit="1" customWidth="1"/>
    <col min="15" max="15" width="12.75" bestFit="1" customWidth="1"/>
    <col min="17" max="17" width="27.375" bestFit="1" customWidth="1"/>
  </cols>
  <sheetData>
    <row r="1" spans="1:15" x14ac:dyDescent="0.3">
      <c r="A1" s="1" t="s">
        <v>0</v>
      </c>
      <c r="B1" s="1" t="s">
        <v>34</v>
      </c>
      <c r="C1" s="1" t="s">
        <v>35</v>
      </c>
      <c r="D1" s="1" t="s">
        <v>119</v>
      </c>
      <c r="E1" s="1" t="s">
        <v>1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</row>
    <row r="2" spans="1:15" x14ac:dyDescent="0.3">
      <c r="A2" s="2" t="s">
        <v>14</v>
      </c>
      <c r="B2" s="5" t="s">
        <v>130</v>
      </c>
      <c r="C2" s="3" t="s">
        <v>40</v>
      </c>
      <c r="D2" s="3" t="s">
        <v>131</v>
      </c>
      <c r="E2" s="24">
        <v>50</v>
      </c>
      <c r="F2" s="24">
        <v>0</v>
      </c>
      <c r="G2" s="24">
        <v>150</v>
      </c>
      <c r="H2" s="24">
        <v>200</v>
      </c>
      <c r="I2" s="24">
        <v>250</v>
      </c>
      <c r="J2" s="24">
        <v>300</v>
      </c>
      <c r="K2" s="24">
        <v>350</v>
      </c>
      <c r="L2" s="24">
        <v>400</v>
      </c>
      <c r="M2" s="24">
        <v>450</v>
      </c>
      <c r="N2" s="24">
        <v>500</v>
      </c>
      <c r="O2" s="24">
        <v>550</v>
      </c>
    </row>
    <row r="3" spans="1:15" x14ac:dyDescent="0.3">
      <c r="A3" s="2" t="s">
        <v>15</v>
      </c>
      <c r="B3" s="5" t="s">
        <v>132</v>
      </c>
      <c r="C3" s="3" t="s">
        <v>40</v>
      </c>
      <c r="D3" s="3" t="s">
        <v>14</v>
      </c>
      <c r="E3" s="24">
        <v>200</v>
      </c>
      <c r="F3" s="24">
        <v>700</v>
      </c>
      <c r="G3" s="24">
        <v>900</v>
      </c>
      <c r="H3" s="24">
        <v>1100</v>
      </c>
      <c r="I3" s="24">
        <v>1300</v>
      </c>
      <c r="J3" s="24">
        <v>1500</v>
      </c>
      <c r="K3" s="24">
        <v>1700</v>
      </c>
      <c r="L3" s="24">
        <v>1900</v>
      </c>
      <c r="M3" s="24">
        <v>2100</v>
      </c>
      <c r="N3" s="24">
        <v>2300</v>
      </c>
      <c r="O3" s="24">
        <f t="shared" ref="O3" si="0">N3+$E$3</f>
        <v>2500</v>
      </c>
    </row>
    <row r="4" spans="1:15" x14ac:dyDescent="0.3">
      <c r="A4" s="2" t="s">
        <v>16</v>
      </c>
      <c r="B4" s="5" t="s">
        <v>133</v>
      </c>
      <c r="C4" s="3" t="s">
        <v>40</v>
      </c>
      <c r="D4" s="3" t="s">
        <v>15</v>
      </c>
      <c r="E4" s="24">
        <v>800</v>
      </c>
      <c r="F4" s="24">
        <v>3300</v>
      </c>
      <c r="G4" s="24">
        <v>4100</v>
      </c>
      <c r="H4" s="24">
        <v>4900</v>
      </c>
      <c r="I4" s="24">
        <v>5700</v>
      </c>
      <c r="J4" s="24">
        <v>6500</v>
      </c>
      <c r="K4" s="24">
        <v>6500</v>
      </c>
      <c r="L4" s="24">
        <v>7300</v>
      </c>
      <c r="M4" s="24">
        <v>8100</v>
      </c>
      <c r="N4" s="24">
        <v>8900</v>
      </c>
      <c r="O4" s="24">
        <f>N4+E4</f>
        <v>9700</v>
      </c>
    </row>
    <row r="5" spans="1:15" x14ac:dyDescent="0.3">
      <c r="A5" s="2" t="s">
        <v>17</v>
      </c>
      <c r="B5" s="5" t="s">
        <v>134</v>
      </c>
      <c r="C5" s="3" t="s">
        <v>40</v>
      </c>
      <c r="D5" s="3" t="s">
        <v>16</v>
      </c>
      <c r="E5" s="24">
        <v>3200</v>
      </c>
      <c r="F5" s="24">
        <v>12900</v>
      </c>
      <c r="G5" s="24">
        <v>16100</v>
      </c>
      <c r="H5" s="24">
        <v>19300</v>
      </c>
      <c r="I5" s="24">
        <v>22500</v>
      </c>
      <c r="J5" s="24">
        <v>25700</v>
      </c>
      <c r="K5" s="24">
        <v>25700</v>
      </c>
      <c r="L5" s="24">
        <v>28900</v>
      </c>
      <c r="M5" s="24">
        <v>32100</v>
      </c>
      <c r="N5" s="24">
        <v>35300</v>
      </c>
      <c r="O5" s="24">
        <f t="shared" ref="O5:O20" si="1">N5+E5</f>
        <v>38500</v>
      </c>
    </row>
    <row r="6" spans="1:15" x14ac:dyDescent="0.3">
      <c r="A6" s="2" t="s">
        <v>18</v>
      </c>
      <c r="B6" s="5" t="s">
        <v>135</v>
      </c>
      <c r="C6" s="3" t="s">
        <v>40</v>
      </c>
      <c r="D6" s="3" t="s">
        <v>17</v>
      </c>
      <c r="E6" s="24">
        <v>12800</v>
      </c>
      <c r="F6" s="24">
        <v>51300</v>
      </c>
      <c r="G6" s="24">
        <v>64100</v>
      </c>
      <c r="H6" s="24">
        <v>76900</v>
      </c>
      <c r="I6" s="24">
        <v>89700</v>
      </c>
      <c r="J6" s="24">
        <v>102500</v>
      </c>
      <c r="K6" s="24">
        <v>102500</v>
      </c>
      <c r="L6" s="24">
        <v>115300</v>
      </c>
      <c r="M6" s="24">
        <v>128100</v>
      </c>
      <c r="N6" s="24">
        <v>140900</v>
      </c>
      <c r="O6" s="24">
        <f t="shared" si="1"/>
        <v>153700</v>
      </c>
    </row>
    <row r="7" spans="1:15" x14ac:dyDescent="0.3">
      <c r="A7" s="2" t="s">
        <v>19</v>
      </c>
      <c r="B7" s="5" t="s">
        <v>136</v>
      </c>
      <c r="C7" s="3" t="s">
        <v>40</v>
      </c>
      <c r="D7" s="3" t="s">
        <v>18</v>
      </c>
      <c r="E7" s="24">
        <v>51200</v>
      </c>
      <c r="F7" s="24">
        <v>204900</v>
      </c>
      <c r="G7" s="24">
        <v>256100</v>
      </c>
      <c r="H7" s="24">
        <v>307300</v>
      </c>
      <c r="I7" s="24">
        <v>358500</v>
      </c>
      <c r="J7" s="24">
        <v>409700</v>
      </c>
      <c r="K7" s="24">
        <v>409700</v>
      </c>
      <c r="L7" s="24">
        <v>460900</v>
      </c>
      <c r="M7" s="24">
        <v>512100</v>
      </c>
      <c r="N7" s="24">
        <v>563300</v>
      </c>
      <c r="O7" s="24">
        <f t="shared" si="1"/>
        <v>614500</v>
      </c>
    </row>
    <row r="8" spans="1:15" x14ac:dyDescent="0.3">
      <c r="A8" s="2" t="s">
        <v>20</v>
      </c>
      <c r="B8" s="5" t="s">
        <v>137</v>
      </c>
      <c r="C8" s="3" t="s">
        <v>40</v>
      </c>
      <c r="D8" s="3" t="s">
        <v>19</v>
      </c>
      <c r="E8" s="24">
        <v>204800</v>
      </c>
      <c r="F8" s="24">
        <v>819300</v>
      </c>
      <c r="G8" s="24">
        <v>1024100</v>
      </c>
      <c r="H8" s="24">
        <v>1228900</v>
      </c>
      <c r="I8" s="24">
        <v>1433700</v>
      </c>
      <c r="J8" s="24">
        <v>1638500</v>
      </c>
      <c r="K8" s="24">
        <v>1638500</v>
      </c>
      <c r="L8" s="24">
        <v>1843300</v>
      </c>
      <c r="M8" s="24">
        <v>2048100</v>
      </c>
      <c r="N8" s="24">
        <v>2252900</v>
      </c>
      <c r="O8" s="24">
        <f t="shared" si="1"/>
        <v>2457700</v>
      </c>
    </row>
    <row r="9" spans="1:15" x14ac:dyDescent="0.3">
      <c r="A9" s="2" t="s">
        <v>21</v>
      </c>
      <c r="B9" s="5" t="s">
        <v>138</v>
      </c>
      <c r="C9" s="3" t="s">
        <v>40</v>
      </c>
      <c r="D9" s="3" t="s">
        <v>20</v>
      </c>
      <c r="E9" s="24">
        <v>819200</v>
      </c>
      <c r="F9" s="24">
        <v>3276900</v>
      </c>
      <c r="G9" s="24">
        <v>4096100</v>
      </c>
      <c r="H9" s="24">
        <v>4915300</v>
      </c>
      <c r="I9" s="24">
        <v>5734500</v>
      </c>
      <c r="J9" s="24">
        <v>6553700</v>
      </c>
      <c r="K9" s="24">
        <v>6553700</v>
      </c>
      <c r="L9" s="24">
        <v>7372900</v>
      </c>
      <c r="M9" s="24">
        <v>8192100</v>
      </c>
      <c r="N9" s="24">
        <v>9011300</v>
      </c>
      <c r="O9" s="24">
        <f t="shared" si="1"/>
        <v>9830500</v>
      </c>
    </row>
    <row r="10" spans="1:15" x14ac:dyDescent="0.3">
      <c r="A10" s="2" t="s">
        <v>22</v>
      </c>
      <c r="B10" s="5" t="s">
        <v>139</v>
      </c>
      <c r="C10" s="3" t="s">
        <v>40</v>
      </c>
      <c r="D10" s="3" t="s">
        <v>21</v>
      </c>
      <c r="E10" s="24">
        <v>3276800</v>
      </c>
      <c r="F10" s="24">
        <v>13107300</v>
      </c>
      <c r="G10" s="24">
        <v>16384100</v>
      </c>
      <c r="H10" s="24">
        <v>19660900</v>
      </c>
      <c r="I10" s="24">
        <v>22937700</v>
      </c>
      <c r="J10" s="24">
        <v>26214500</v>
      </c>
      <c r="K10" s="24">
        <v>26214500</v>
      </c>
      <c r="L10" s="24">
        <v>29491300</v>
      </c>
      <c r="M10" s="24">
        <v>32768100</v>
      </c>
      <c r="N10" s="24">
        <v>36044900</v>
      </c>
      <c r="O10" s="24">
        <f t="shared" si="1"/>
        <v>39321700</v>
      </c>
    </row>
    <row r="11" spans="1:15" x14ac:dyDescent="0.3">
      <c r="A11" s="2" t="s">
        <v>23</v>
      </c>
      <c r="B11" s="5" t="s">
        <v>140</v>
      </c>
      <c r="C11" s="3" t="s">
        <v>40</v>
      </c>
      <c r="D11" s="3" t="s">
        <v>22</v>
      </c>
      <c r="E11" s="24">
        <v>13107200</v>
      </c>
      <c r="F11" s="24">
        <v>52428900</v>
      </c>
      <c r="G11" s="24">
        <v>65536100</v>
      </c>
      <c r="H11" s="24">
        <v>78643300</v>
      </c>
      <c r="I11" s="24">
        <v>91750500</v>
      </c>
      <c r="J11" s="24">
        <v>104857700</v>
      </c>
      <c r="K11" s="24">
        <v>104857700</v>
      </c>
      <c r="L11" s="24">
        <v>117964900</v>
      </c>
      <c r="M11" s="24">
        <v>131072100</v>
      </c>
      <c r="N11" s="24">
        <v>144179300</v>
      </c>
      <c r="O11" s="24">
        <f t="shared" si="1"/>
        <v>157286500</v>
      </c>
    </row>
    <row r="12" spans="1:15" x14ac:dyDescent="0.3">
      <c r="A12" s="2" t="s">
        <v>24</v>
      </c>
      <c r="B12" s="16" t="s">
        <v>141</v>
      </c>
      <c r="C12" s="3" t="s">
        <v>40</v>
      </c>
      <c r="D12" s="3" t="s">
        <v>23</v>
      </c>
      <c r="E12" s="24">
        <v>52428800</v>
      </c>
      <c r="F12" s="24">
        <v>209715300</v>
      </c>
      <c r="G12" s="24">
        <v>262144100</v>
      </c>
      <c r="H12" s="24">
        <v>314572900</v>
      </c>
      <c r="I12" s="24">
        <v>367001700</v>
      </c>
      <c r="J12" s="24">
        <v>419430500</v>
      </c>
      <c r="K12" s="24">
        <v>419430500</v>
      </c>
      <c r="L12" s="24">
        <v>471859300</v>
      </c>
      <c r="M12" s="24">
        <v>524288100</v>
      </c>
      <c r="N12" s="24">
        <v>576716900</v>
      </c>
      <c r="O12" s="24">
        <f t="shared" si="1"/>
        <v>629145700</v>
      </c>
    </row>
    <row r="13" spans="1:15" x14ac:dyDescent="0.3">
      <c r="A13" s="2" t="s">
        <v>25</v>
      </c>
      <c r="B13" s="5" t="s">
        <v>142</v>
      </c>
      <c r="C13" s="3" t="s">
        <v>40</v>
      </c>
      <c r="D13" s="3" t="s">
        <v>24</v>
      </c>
      <c r="E13" s="24">
        <v>209715200</v>
      </c>
      <c r="F13" s="24">
        <v>838860900</v>
      </c>
      <c r="G13" s="24">
        <v>1048576100</v>
      </c>
      <c r="H13" s="24">
        <v>1258291300</v>
      </c>
      <c r="I13" s="24">
        <v>1468006500</v>
      </c>
      <c r="J13" s="24">
        <v>1677721700</v>
      </c>
      <c r="K13" s="24">
        <v>1677721700</v>
      </c>
      <c r="L13" s="24">
        <v>1887436900</v>
      </c>
      <c r="M13" s="24">
        <v>2097152100</v>
      </c>
      <c r="N13" s="24">
        <v>2306867300</v>
      </c>
      <c r="O13" s="24">
        <f t="shared" si="1"/>
        <v>2516582500</v>
      </c>
    </row>
    <row r="14" spans="1:15" x14ac:dyDescent="0.3">
      <c r="A14" s="2" t="s">
        <v>26</v>
      </c>
      <c r="B14" s="5" t="s">
        <v>143</v>
      </c>
      <c r="C14" s="3" t="s">
        <v>40</v>
      </c>
      <c r="D14" s="3" t="s">
        <v>25</v>
      </c>
      <c r="E14" s="24">
        <v>838860800</v>
      </c>
      <c r="F14" s="24" t="s">
        <v>151</v>
      </c>
      <c r="G14" s="24">
        <v>4194304100</v>
      </c>
      <c r="H14" s="24">
        <v>5033164900</v>
      </c>
      <c r="I14" s="24">
        <v>5872025700</v>
      </c>
      <c r="J14" s="24">
        <v>6710886500</v>
      </c>
      <c r="K14" s="24">
        <v>6710886500</v>
      </c>
      <c r="L14" s="24">
        <v>7549747300</v>
      </c>
      <c r="M14" s="24">
        <v>8388608100</v>
      </c>
      <c r="N14" s="24">
        <v>9227468900</v>
      </c>
      <c r="O14" s="24">
        <f t="shared" si="1"/>
        <v>10066329700</v>
      </c>
    </row>
    <row r="15" spans="1:15" x14ac:dyDescent="0.3">
      <c r="A15" s="2" t="s">
        <v>27</v>
      </c>
      <c r="B15" s="5" t="s">
        <v>144</v>
      </c>
      <c r="C15" s="3" t="s">
        <v>40</v>
      </c>
      <c r="D15" s="3" t="s">
        <v>26</v>
      </c>
      <c r="E15" s="24">
        <v>3355443200</v>
      </c>
      <c r="F15" s="24">
        <v>13421772900</v>
      </c>
      <c r="G15" s="24">
        <v>16777216100</v>
      </c>
      <c r="H15" s="24">
        <v>20132659300</v>
      </c>
      <c r="I15" s="24">
        <v>23488102500</v>
      </c>
      <c r="J15" s="24">
        <v>26843545700</v>
      </c>
      <c r="K15" s="24">
        <v>26843545700</v>
      </c>
      <c r="L15" s="24">
        <v>30198988900</v>
      </c>
      <c r="M15" s="24">
        <v>33554432100</v>
      </c>
      <c r="N15" s="24">
        <v>36909875300</v>
      </c>
      <c r="O15" s="24">
        <f t="shared" si="1"/>
        <v>40265318500</v>
      </c>
    </row>
    <row r="16" spans="1:15" x14ac:dyDescent="0.3">
      <c r="A16" s="2" t="s">
        <v>28</v>
      </c>
      <c r="B16" s="5" t="s">
        <v>145</v>
      </c>
      <c r="C16" s="3" t="s">
        <v>40</v>
      </c>
      <c r="D16" s="3" t="s">
        <v>27</v>
      </c>
      <c r="E16" s="24">
        <v>13421772800</v>
      </c>
      <c r="F16" s="24">
        <v>53687091300</v>
      </c>
      <c r="G16" s="24">
        <v>67108864100</v>
      </c>
      <c r="H16" s="24">
        <v>80530636900</v>
      </c>
      <c r="I16" s="24">
        <v>93952409700</v>
      </c>
      <c r="J16" s="24">
        <v>107374182500</v>
      </c>
      <c r="K16" s="24">
        <v>107374182500</v>
      </c>
      <c r="L16" s="24">
        <v>120795955300</v>
      </c>
      <c r="M16" s="24">
        <v>134217728100</v>
      </c>
      <c r="N16" s="24">
        <v>147639500900</v>
      </c>
      <c r="O16" s="24">
        <f t="shared" si="1"/>
        <v>161061273700</v>
      </c>
    </row>
    <row r="17" spans="1:17" x14ac:dyDescent="0.3">
      <c r="A17" s="2" t="s">
        <v>29</v>
      </c>
      <c r="B17" s="5" t="s">
        <v>146</v>
      </c>
      <c r="C17" s="3" t="s">
        <v>40</v>
      </c>
      <c r="D17" s="3" t="s">
        <v>28</v>
      </c>
      <c r="E17" s="24">
        <v>53687091200</v>
      </c>
      <c r="F17" s="24" t="s">
        <v>152</v>
      </c>
      <c r="G17" s="24">
        <v>268435456100</v>
      </c>
      <c r="H17" s="24">
        <v>322122547300</v>
      </c>
      <c r="I17" s="24">
        <v>375809638500</v>
      </c>
      <c r="J17" s="24">
        <v>429496729700</v>
      </c>
      <c r="K17" s="24">
        <v>429496729700</v>
      </c>
      <c r="L17" s="24">
        <v>483183820900</v>
      </c>
      <c r="M17" s="24">
        <v>536870912100</v>
      </c>
      <c r="N17" s="24">
        <v>590558003300</v>
      </c>
      <c r="O17" s="24">
        <f t="shared" si="1"/>
        <v>644245094500</v>
      </c>
    </row>
    <row r="18" spans="1:17" x14ac:dyDescent="0.3">
      <c r="A18" s="2" t="s">
        <v>30</v>
      </c>
      <c r="B18" s="5" t="s">
        <v>147</v>
      </c>
      <c r="C18" s="3" t="s">
        <v>40</v>
      </c>
      <c r="D18" s="3" t="s">
        <v>29</v>
      </c>
      <c r="E18" s="24" t="s">
        <v>153</v>
      </c>
      <c r="F18" s="24" t="s">
        <v>154</v>
      </c>
      <c r="G18" s="24">
        <v>1073741824100</v>
      </c>
      <c r="H18" s="24">
        <v>1288490188900</v>
      </c>
      <c r="I18" s="24">
        <v>1503238553700</v>
      </c>
      <c r="J18" s="24">
        <v>1717986918500</v>
      </c>
      <c r="K18" s="24">
        <v>1717986918500</v>
      </c>
      <c r="L18" s="24">
        <v>1932735283300</v>
      </c>
      <c r="M18" s="24">
        <v>2147483648100</v>
      </c>
      <c r="N18" s="24">
        <v>2362232012900</v>
      </c>
      <c r="O18" s="24">
        <f t="shared" si="1"/>
        <v>2576980377700</v>
      </c>
    </row>
    <row r="19" spans="1:17" x14ac:dyDescent="0.3">
      <c r="A19" s="2" t="s">
        <v>31</v>
      </c>
      <c r="B19" s="5" t="s">
        <v>148</v>
      </c>
      <c r="C19" s="3" t="s">
        <v>40</v>
      </c>
      <c r="D19" s="3" t="s">
        <v>30</v>
      </c>
      <c r="E19" s="24" t="s">
        <v>155</v>
      </c>
      <c r="F19" s="24" t="s">
        <v>156</v>
      </c>
      <c r="G19" s="24">
        <v>4294967296100</v>
      </c>
      <c r="H19" s="24">
        <v>5153960755300</v>
      </c>
      <c r="I19" s="24">
        <v>6012954214500</v>
      </c>
      <c r="J19" s="24">
        <v>6871947673700</v>
      </c>
      <c r="K19" s="24">
        <v>6871947673700</v>
      </c>
      <c r="L19" s="24">
        <v>7730941132900</v>
      </c>
      <c r="M19" s="24">
        <v>8589934592100</v>
      </c>
      <c r="N19" s="24">
        <v>9448928051300</v>
      </c>
      <c r="O19" s="24">
        <f t="shared" si="1"/>
        <v>10307921510500</v>
      </c>
    </row>
    <row r="20" spans="1:17" x14ac:dyDescent="0.3">
      <c r="A20" s="2" t="s">
        <v>32</v>
      </c>
      <c r="B20" s="5" t="s">
        <v>149</v>
      </c>
      <c r="C20" s="3" t="s">
        <v>40</v>
      </c>
      <c r="D20" s="3" t="s">
        <v>31</v>
      </c>
      <c r="E20" s="24" t="s">
        <v>157</v>
      </c>
      <c r="F20" s="24" t="s">
        <v>158</v>
      </c>
      <c r="G20" s="24">
        <v>17179869184100</v>
      </c>
      <c r="H20" s="24">
        <v>20615843020900</v>
      </c>
      <c r="I20" s="24">
        <v>24051816857700</v>
      </c>
      <c r="J20" s="24">
        <v>27487790694500</v>
      </c>
      <c r="K20" s="24">
        <v>27487790694500</v>
      </c>
      <c r="L20" s="24">
        <v>30923764531300</v>
      </c>
      <c r="M20" s="24">
        <v>34359738368100</v>
      </c>
      <c r="N20" s="24">
        <v>37795712204900</v>
      </c>
      <c r="O20" s="24">
        <f t="shared" si="1"/>
        <v>41231686041700</v>
      </c>
    </row>
    <row r="21" spans="1:17" x14ac:dyDescent="0.3">
      <c r="A21" s="2" t="s">
        <v>33</v>
      </c>
      <c r="B21" s="5" t="s">
        <v>150</v>
      </c>
      <c r="C21" s="3" t="s">
        <v>40</v>
      </c>
      <c r="D21" s="3" t="s">
        <v>32</v>
      </c>
      <c r="E21" s="24" t="s">
        <v>159</v>
      </c>
      <c r="F21" s="24" t="s">
        <v>160</v>
      </c>
      <c r="G21" s="24">
        <v>68719476736100</v>
      </c>
      <c r="H21" s="24">
        <v>82463372083300</v>
      </c>
      <c r="I21" s="24">
        <v>96207267430500</v>
      </c>
      <c r="J21" s="24">
        <v>109951162777700</v>
      </c>
      <c r="K21" s="24">
        <v>109951162777700</v>
      </c>
      <c r="L21" s="24">
        <v>123695058124900</v>
      </c>
      <c r="M21" s="24">
        <v>137438953472100</v>
      </c>
      <c r="N21" s="24">
        <v>151182848819300</v>
      </c>
      <c r="O21" s="24" t="s">
        <v>161</v>
      </c>
      <c r="Q21" s="19">
        <v>3556874280960000</v>
      </c>
    </row>
    <row r="22" spans="1:17" x14ac:dyDescent="0.3">
      <c r="O22" s="19"/>
      <c r="Q22" s="19">
        <v>164926744166500</v>
      </c>
    </row>
    <row r="23" spans="1:17" x14ac:dyDescent="0.3">
      <c r="Q23" s="19">
        <v>549755813888</v>
      </c>
    </row>
    <row r="24" spans="1:17" x14ac:dyDescent="0.3">
      <c r="Q24" s="19">
        <v>784526489750</v>
      </c>
    </row>
    <row r="27" spans="1:17" x14ac:dyDescent="0.3">
      <c r="E27" s="20">
        <v>50</v>
      </c>
      <c r="F27" s="20">
        <v>0</v>
      </c>
      <c r="G27" s="20">
        <v>150</v>
      </c>
      <c r="H27" s="20">
        <v>200</v>
      </c>
      <c r="I27" s="20">
        <v>250</v>
      </c>
      <c r="J27" s="20">
        <v>300</v>
      </c>
      <c r="K27" s="20">
        <v>350</v>
      </c>
      <c r="L27" s="20">
        <v>400</v>
      </c>
      <c r="M27" s="20">
        <v>450</v>
      </c>
      <c r="N27" s="20">
        <v>500</v>
      </c>
    </row>
    <row r="28" spans="1:17" x14ac:dyDescent="0.3">
      <c r="E28" s="20">
        <f t="shared" ref="E28:E46" si="2">E27*4</f>
        <v>200</v>
      </c>
      <c r="F28" s="20">
        <v>700</v>
      </c>
      <c r="G28" s="20">
        <f>F28+$E$3</f>
        <v>900</v>
      </c>
      <c r="H28" s="20">
        <f t="shared" ref="H28" si="3">G28+$E$3</f>
        <v>1100</v>
      </c>
      <c r="I28" s="20">
        <f t="shared" ref="I28" si="4">H28+$E$3</f>
        <v>1300</v>
      </c>
      <c r="J28" s="20">
        <f t="shared" ref="J28" si="5">I28+$E$3</f>
        <v>1500</v>
      </c>
      <c r="K28" s="20">
        <f t="shared" ref="K28" si="6">J28+$E$3</f>
        <v>1700</v>
      </c>
      <c r="L28" s="20">
        <f t="shared" ref="L28" si="7">K28+$E$3</f>
        <v>1900</v>
      </c>
      <c r="M28" s="20">
        <f t="shared" ref="M28" si="8">L28+$E$3</f>
        <v>2100</v>
      </c>
      <c r="N28" s="20">
        <f t="shared" ref="N28" si="9">M28+$E$3</f>
        <v>2300</v>
      </c>
    </row>
    <row r="29" spans="1:17" x14ac:dyDescent="0.3">
      <c r="E29" s="20">
        <f t="shared" si="2"/>
        <v>800</v>
      </c>
      <c r="F29" s="20">
        <f>O28+E29</f>
        <v>800</v>
      </c>
      <c r="G29" s="20">
        <f>F29+$E$4</f>
        <v>1600</v>
      </c>
      <c r="H29" s="20">
        <f>G29+E29</f>
        <v>2400</v>
      </c>
      <c r="I29" s="20">
        <f>H29+E29</f>
        <v>3200</v>
      </c>
      <c r="J29" s="20">
        <f>I29+E29</f>
        <v>4000</v>
      </c>
      <c r="K29" s="20">
        <f>I29+E29</f>
        <v>4000</v>
      </c>
      <c r="L29" s="20">
        <f>K29+E29</f>
        <v>4800</v>
      </c>
      <c r="M29" s="20">
        <f>L29+E29</f>
        <v>5600</v>
      </c>
      <c r="N29" s="20">
        <f>M29+E29</f>
        <v>6400</v>
      </c>
    </row>
    <row r="30" spans="1:17" x14ac:dyDescent="0.3">
      <c r="E30" s="20">
        <f t="shared" si="2"/>
        <v>3200</v>
      </c>
      <c r="F30" s="20">
        <f>O29+E30</f>
        <v>3200</v>
      </c>
      <c r="G30" s="20">
        <f t="shared" ref="G30:G46" si="10">F30+E30</f>
        <v>6400</v>
      </c>
      <c r="H30" s="20">
        <f t="shared" ref="H30:H46" si="11">G30+E30</f>
        <v>9600</v>
      </c>
      <c r="I30" s="20">
        <f t="shared" ref="I30:I46" si="12">H30+E30</f>
        <v>12800</v>
      </c>
      <c r="J30" s="20">
        <f t="shared" ref="J30:J46" si="13">I30+E30</f>
        <v>16000</v>
      </c>
      <c r="K30" s="20">
        <f t="shared" ref="K30:K46" si="14">I30+E30</f>
        <v>16000</v>
      </c>
      <c r="L30" s="20">
        <f t="shared" ref="L30:L46" si="15">K30+E30</f>
        <v>19200</v>
      </c>
      <c r="M30" s="20">
        <f t="shared" ref="M30:M46" si="16">L30+E30</f>
        <v>22400</v>
      </c>
      <c r="N30" s="20">
        <f t="shared" ref="N30:N46" si="17">M30+E30</f>
        <v>25600</v>
      </c>
    </row>
    <row r="31" spans="1:17" x14ac:dyDescent="0.3">
      <c r="E31" s="20">
        <f t="shared" si="2"/>
        <v>12800</v>
      </c>
      <c r="F31" s="20">
        <f t="shared" ref="F31:F41" si="18">O30+E31</f>
        <v>12800</v>
      </c>
      <c r="G31" s="20">
        <f t="shared" si="10"/>
        <v>25600</v>
      </c>
      <c r="H31" s="20">
        <f t="shared" si="11"/>
        <v>38400</v>
      </c>
      <c r="I31" s="20">
        <f t="shared" si="12"/>
        <v>51200</v>
      </c>
      <c r="J31" s="20">
        <f t="shared" si="13"/>
        <v>64000</v>
      </c>
      <c r="K31" s="20">
        <f t="shared" si="14"/>
        <v>64000</v>
      </c>
      <c r="L31" s="20">
        <f t="shared" si="15"/>
        <v>76800</v>
      </c>
      <c r="M31" s="20">
        <f t="shared" si="16"/>
        <v>89600</v>
      </c>
      <c r="N31" s="20">
        <f t="shared" si="17"/>
        <v>102400</v>
      </c>
    </row>
    <row r="32" spans="1:17" x14ac:dyDescent="0.3">
      <c r="E32" s="20">
        <f t="shared" si="2"/>
        <v>51200</v>
      </c>
      <c r="F32" s="20">
        <f t="shared" si="18"/>
        <v>51200</v>
      </c>
      <c r="G32" s="20">
        <f t="shared" si="10"/>
        <v>102400</v>
      </c>
      <c r="H32" s="20">
        <f t="shared" si="11"/>
        <v>153600</v>
      </c>
      <c r="I32" s="20">
        <f t="shared" si="12"/>
        <v>204800</v>
      </c>
      <c r="J32" s="20">
        <f t="shared" si="13"/>
        <v>256000</v>
      </c>
      <c r="K32" s="20">
        <f t="shared" si="14"/>
        <v>256000</v>
      </c>
      <c r="L32" s="20">
        <f t="shared" si="15"/>
        <v>307200</v>
      </c>
      <c r="M32" s="20">
        <f t="shared" si="16"/>
        <v>358400</v>
      </c>
      <c r="N32" s="20">
        <f t="shared" si="17"/>
        <v>409600</v>
      </c>
    </row>
    <row r="33" spans="5:14" x14ac:dyDescent="0.3">
      <c r="E33" s="20">
        <f t="shared" si="2"/>
        <v>204800</v>
      </c>
      <c r="F33" s="20">
        <f t="shared" si="18"/>
        <v>204800</v>
      </c>
      <c r="G33" s="20">
        <f t="shared" si="10"/>
        <v>409600</v>
      </c>
      <c r="H33" s="20">
        <f t="shared" si="11"/>
        <v>614400</v>
      </c>
      <c r="I33" s="20">
        <f t="shared" si="12"/>
        <v>819200</v>
      </c>
      <c r="J33" s="20">
        <f t="shared" si="13"/>
        <v>1024000</v>
      </c>
      <c r="K33" s="20">
        <f t="shared" si="14"/>
        <v>1024000</v>
      </c>
      <c r="L33" s="20">
        <f t="shared" si="15"/>
        <v>1228800</v>
      </c>
      <c r="M33" s="20">
        <f t="shared" si="16"/>
        <v>1433600</v>
      </c>
      <c r="N33" s="20">
        <f t="shared" si="17"/>
        <v>1638400</v>
      </c>
    </row>
    <row r="34" spans="5:14" x14ac:dyDescent="0.3">
      <c r="E34" s="20">
        <f t="shared" si="2"/>
        <v>819200</v>
      </c>
      <c r="F34" s="20">
        <f t="shared" si="18"/>
        <v>819200</v>
      </c>
      <c r="G34" s="20">
        <f t="shared" si="10"/>
        <v>1638400</v>
      </c>
      <c r="H34" s="20">
        <f t="shared" si="11"/>
        <v>2457600</v>
      </c>
      <c r="I34" s="20">
        <f t="shared" si="12"/>
        <v>3276800</v>
      </c>
      <c r="J34" s="20">
        <f t="shared" si="13"/>
        <v>4096000</v>
      </c>
      <c r="K34" s="20">
        <f t="shared" si="14"/>
        <v>4096000</v>
      </c>
      <c r="L34" s="20">
        <f t="shared" si="15"/>
        <v>4915200</v>
      </c>
      <c r="M34" s="20">
        <f t="shared" si="16"/>
        <v>5734400</v>
      </c>
      <c r="N34" s="20">
        <f t="shared" si="17"/>
        <v>6553600</v>
      </c>
    </row>
    <row r="35" spans="5:14" x14ac:dyDescent="0.3">
      <c r="E35" s="20">
        <f t="shared" si="2"/>
        <v>3276800</v>
      </c>
      <c r="F35" s="20">
        <f t="shared" si="18"/>
        <v>3276800</v>
      </c>
      <c r="G35" s="20">
        <f t="shared" si="10"/>
        <v>6553600</v>
      </c>
      <c r="H35" s="20">
        <f t="shared" si="11"/>
        <v>9830400</v>
      </c>
      <c r="I35" s="20">
        <f t="shared" si="12"/>
        <v>13107200</v>
      </c>
      <c r="J35" s="20">
        <f t="shared" si="13"/>
        <v>16384000</v>
      </c>
      <c r="K35" s="20">
        <f t="shared" si="14"/>
        <v>16384000</v>
      </c>
      <c r="L35" s="20">
        <f t="shared" si="15"/>
        <v>19660800</v>
      </c>
      <c r="M35" s="20">
        <f t="shared" si="16"/>
        <v>22937600</v>
      </c>
      <c r="N35" s="20">
        <f t="shared" si="17"/>
        <v>26214400</v>
      </c>
    </row>
    <row r="36" spans="5:14" x14ac:dyDescent="0.3">
      <c r="E36" s="20">
        <f t="shared" si="2"/>
        <v>13107200</v>
      </c>
      <c r="F36" s="20">
        <f t="shared" si="18"/>
        <v>13107200</v>
      </c>
      <c r="G36" s="20">
        <f t="shared" si="10"/>
        <v>26214400</v>
      </c>
      <c r="H36" s="20">
        <f t="shared" si="11"/>
        <v>39321600</v>
      </c>
      <c r="I36" s="20">
        <f t="shared" si="12"/>
        <v>52428800</v>
      </c>
      <c r="J36" s="20">
        <f t="shared" si="13"/>
        <v>65536000</v>
      </c>
      <c r="K36" s="20">
        <f t="shared" si="14"/>
        <v>65536000</v>
      </c>
      <c r="L36" s="20">
        <f t="shared" si="15"/>
        <v>78643200</v>
      </c>
      <c r="M36" s="20">
        <f t="shared" si="16"/>
        <v>91750400</v>
      </c>
      <c r="N36" s="20">
        <f t="shared" si="17"/>
        <v>104857600</v>
      </c>
    </row>
    <row r="37" spans="5:14" x14ac:dyDescent="0.3">
      <c r="E37" s="20">
        <f t="shared" si="2"/>
        <v>52428800</v>
      </c>
      <c r="F37" s="20">
        <f t="shared" si="18"/>
        <v>52428800</v>
      </c>
      <c r="G37" s="20">
        <f t="shared" si="10"/>
        <v>104857600</v>
      </c>
      <c r="H37" s="20">
        <f t="shared" si="11"/>
        <v>157286400</v>
      </c>
      <c r="I37" s="20">
        <f t="shared" si="12"/>
        <v>209715200</v>
      </c>
      <c r="J37" s="20">
        <f t="shared" si="13"/>
        <v>262144000</v>
      </c>
      <c r="K37" s="20">
        <f t="shared" si="14"/>
        <v>262144000</v>
      </c>
      <c r="L37" s="20">
        <f t="shared" si="15"/>
        <v>314572800</v>
      </c>
      <c r="M37" s="20">
        <f t="shared" si="16"/>
        <v>367001600</v>
      </c>
      <c r="N37" s="20">
        <f t="shared" si="17"/>
        <v>419430400</v>
      </c>
    </row>
    <row r="38" spans="5:14" x14ac:dyDescent="0.3">
      <c r="E38" s="20">
        <f t="shared" si="2"/>
        <v>209715200</v>
      </c>
      <c r="F38" s="20">
        <f t="shared" si="18"/>
        <v>209715200</v>
      </c>
      <c r="G38" s="20">
        <f t="shared" si="10"/>
        <v>419430400</v>
      </c>
      <c r="H38" s="20">
        <f t="shared" si="11"/>
        <v>629145600</v>
      </c>
      <c r="I38" s="20">
        <f t="shared" si="12"/>
        <v>838860800</v>
      </c>
      <c r="J38" s="20">
        <f t="shared" si="13"/>
        <v>1048576000</v>
      </c>
      <c r="K38" s="20">
        <f t="shared" si="14"/>
        <v>1048576000</v>
      </c>
      <c r="L38" s="20">
        <f t="shared" si="15"/>
        <v>1258291200</v>
      </c>
      <c r="M38" s="20">
        <f t="shared" si="16"/>
        <v>1468006400</v>
      </c>
      <c r="N38" s="20">
        <f t="shared" si="17"/>
        <v>1677721600</v>
      </c>
    </row>
    <row r="39" spans="5:14" x14ac:dyDescent="0.3">
      <c r="E39" s="20">
        <f t="shared" si="2"/>
        <v>838860800</v>
      </c>
      <c r="F39" s="20">
        <f t="shared" si="18"/>
        <v>838860800</v>
      </c>
      <c r="G39" s="20">
        <f t="shared" si="10"/>
        <v>1677721600</v>
      </c>
      <c r="H39" s="20">
        <f t="shared" si="11"/>
        <v>2516582400</v>
      </c>
      <c r="I39" s="20">
        <f t="shared" si="12"/>
        <v>3355443200</v>
      </c>
      <c r="J39" s="20">
        <f t="shared" si="13"/>
        <v>4194304000</v>
      </c>
      <c r="K39" s="20">
        <f t="shared" si="14"/>
        <v>4194304000</v>
      </c>
      <c r="L39" s="20">
        <f t="shared" si="15"/>
        <v>5033164800</v>
      </c>
      <c r="M39" s="20">
        <f t="shared" si="16"/>
        <v>5872025600</v>
      </c>
      <c r="N39" s="20">
        <f t="shared" si="17"/>
        <v>6710886400</v>
      </c>
    </row>
    <row r="40" spans="5:14" x14ac:dyDescent="0.3">
      <c r="E40" s="20">
        <f t="shared" si="2"/>
        <v>3355443200</v>
      </c>
      <c r="F40" s="20">
        <f t="shared" si="18"/>
        <v>3355443200</v>
      </c>
      <c r="G40" s="20">
        <f t="shared" si="10"/>
        <v>6710886400</v>
      </c>
      <c r="H40" s="20">
        <f t="shared" si="11"/>
        <v>10066329600</v>
      </c>
      <c r="I40" s="20">
        <f t="shared" si="12"/>
        <v>13421772800</v>
      </c>
      <c r="J40" s="20">
        <f t="shared" si="13"/>
        <v>16777216000</v>
      </c>
      <c r="K40" s="20">
        <f t="shared" si="14"/>
        <v>16777216000</v>
      </c>
      <c r="L40" s="20">
        <f t="shared" si="15"/>
        <v>20132659200</v>
      </c>
      <c r="M40" s="20">
        <f t="shared" si="16"/>
        <v>23488102400</v>
      </c>
      <c r="N40" s="20">
        <f t="shared" si="17"/>
        <v>26843545600</v>
      </c>
    </row>
    <row r="41" spans="5:14" x14ac:dyDescent="0.3">
      <c r="E41" s="20">
        <f t="shared" si="2"/>
        <v>13421772800</v>
      </c>
      <c r="F41" s="20">
        <f t="shared" si="18"/>
        <v>13421772800</v>
      </c>
      <c r="G41" s="20">
        <f t="shared" si="10"/>
        <v>26843545600</v>
      </c>
      <c r="H41" s="20">
        <f t="shared" si="11"/>
        <v>40265318400</v>
      </c>
      <c r="I41" s="20">
        <f t="shared" si="12"/>
        <v>53687091200</v>
      </c>
      <c r="J41" s="20">
        <f t="shared" si="13"/>
        <v>67108864000</v>
      </c>
      <c r="K41" s="20">
        <f t="shared" si="14"/>
        <v>67108864000</v>
      </c>
      <c r="L41" s="20">
        <f t="shared" si="15"/>
        <v>80530636800</v>
      </c>
      <c r="M41" s="20">
        <f t="shared" si="16"/>
        <v>93952409600</v>
      </c>
      <c r="N41" s="20">
        <f t="shared" si="17"/>
        <v>107374182400</v>
      </c>
    </row>
    <row r="42" spans="5:14" x14ac:dyDescent="0.3">
      <c r="E42" s="20">
        <f t="shared" si="2"/>
        <v>53687091200</v>
      </c>
      <c r="F42" s="20">
        <f>O41+E42</f>
        <v>53687091200</v>
      </c>
      <c r="G42" s="20">
        <f t="shared" si="10"/>
        <v>107374182400</v>
      </c>
      <c r="H42" s="20">
        <f t="shared" si="11"/>
        <v>161061273600</v>
      </c>
      <c r="I42" s="20">
        <f t="shared" si="12"/>
        <v>214748364800</v>
      </c>
      <c r="J42" s="20">
        <f t="shared" si="13"/>
        <v>268435456000</v>
      </c>
      <c r="K42" s="20">
        <f t="shared" si="14"/>
        <v>268435456000</v>
      </c>
      <c r="L42" s="20">
        <f t="shared" si="15"/>
        <v>322122547200</v>
      </c>
      <c r="M42" s="20">
        <f t="shared" si="16"/>
        <v>375809638400</v>
      </c>
      <c r="N42" s="20">
        <f t="shared" si="17"/>
        <v>429496729600</v>
      </c>
    </row>
    <row r="43" spans="5:14" x14ac:dyDescent="0.3">
      <c r="E43" s="20">
        <f t="shared" si="2"/>
        <v>214748364800</v>
      </c>
      <c r="F43" s="20">
        <f t="shared" ref="F43:F46" si="19">O42+E43</f>
        <v>214748364800</v>
      </c>
      <c r="G43" s="20">
        <f t="shared" si="10"/>
        <v>429496729600</v>
      </c>
      <c r="H43" s="20">
        <f t="shared" si="11"/>
        <v>644245094400</v>
      </c>
      <c r="I43" s="20">
        <f t="shared" si="12"/>
        <v>858993459200</v>
      </c>
      <c r="J43" s="20">
        <f t="shared" si="13"/>
        <v>1073741824000</v>
      </c>
      <c r="K43" s="20">
        <f t="shared" si="14"/>
        <v>1073741824000</v>
      </c>
      <c r="L43" s="20">
        <f t="shared" si="15"/>
        <v>1288490188800</v>
      </c>
      <c r="M43" s="20">
        <f t="shared" si="16"/>
        <v>1503238553600</v>
      </c>
      <c r="N43" s="20">
        <f t="shared" si="17"/>
        <v>1717986918400</v>
      </c>
    </row>
    <row r="44" spans="5:14" x14ac:dyDescent="0.3">
      <c r="E44" s="20">
        <f t="shared" si="2"/>
        <v>858993459200</v>
      </c>
      <c r="F44" s="20">
        <f t="shared" si="19"/>
        <v>858993459200</v>
      </c>
      <c r="G44" s="20">
        <f t="shared" si="10"/>
        <v>1717986918400</v>
      </c>
      <c r="H44" s="20">
        <f t="shared" si="11"/>
        <v>2576980377600</v>
      </c>
      <c r="I44" s="20">
        <f t="shared" si="12"/>
        <v>3435973836800</v>
      </c>
      <c r="J44" s="20">
        <f t="shared" si="13"/>
        <v>4294967296000</v>
      </c>
      <c r="K44" s="20">
        <f t="shared" si="14"/>
        <v>4294967296000</v>
      </c>
      <c r="L44" s="20">
        <f t="shared" si="15"/>
        <v>5153960755200</v>
      </c>
      <c r="M44" s="20">
        <f t="shared" si="16"/>
        <v>6012954214400</v>
      </c>
      <c r="N44" s="20">
        <f t="shared" si="17"/>
        <v>6871947673600</v>
      </c>
    </row>
    <row r="45" spans="5:14" x14ac:dyDescent="0.3">
      <c r="E45" s="20">
        <f t="shared" si="2"/>
        <v>3435973836800</v>
      </c>
      <c r="F45" s="20">
        <f t="shared" si="19"/>
        <v>3435973836800</v>
      </c>
      <c r="G45" s="20">
        <f t="shared" si="10"/>
        <v>6871947673600</v>
      </c>
      <c r="H45" s="20">
        <f t="shared" si="11"/>
        <v>10307921510400</v>
      </c>
      <c r="I45" s="20">
        <f t="shared" si="12"/>
        <v>13743895347200</v>
      </c>
      <c r="J45" s="20">
        <f t="shared" si="13"/>
        <v>17179869184000</v>
      </c>
      <c r="K45" s="20">
        <f t="shared" si="14"/>
        <v>17179869184000</v>
      </c>
      <c r="L45" s="20">
        <f t="shared" si="15"/>
        <v>20615843020800</v>
      </c>
      <c r="M45" s="20">
        <f t="shared" si="16"/>
        <v>24051816857600</v>
      </c>
      <c r="N45" s="20">
        <f t="shared" si="17"/>
        <v>27487790694400</v>
      </c>
    </row>
    <row r="46" spans="5:14" x14ac:dyDescent="0.3">
      <c r="E46" s="20">
        <f t="shared" si="2"/>
        <v>13743895347200</v>
      </c>
      <c r="F46" s="20">
        <f t="shared" si="19"/>
        <v>13743895347200</v>
      </c>
      <c r="G46" s="20">
        <f t="shared" si="10"/>
        <v>27487790694400</v>
      </c>
      <c r="H46" s="20">
        <f t="shared" si="11"/>
        <v>41231686041600</v>
      </c>
      <c r="I46" s="20">
        <f t="shared" si="12"/>
        <v>54975581388800</v>
      </c>
      <c r="J46" s="20">
        <f t="shared" si="13"/>
        <v>68719476736000</v>
      </c>
      <c r="K46" s="20">
        <f t="shared" si="14"/>
        <v>68719476736000</v>
      </c>
      <c r="L46" s="20">
        <f t="shared" si="15"/>
        <v>82463372083200</v>
      </c>
      <c r="M46" s="20">
        <f t="shared" si="16"/>
        <v>96207267430400</v>
      </c>
      <c r="N46" s="20">
        <f t="shared" si="17"/>
        <v>109951162777600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BE2A-5F86-42C1-AA1A-DF35C1A7412E}">
  <dimension ref="A1:I28"/>
  <sheetViews>
    <sheetView workbookViewId="0">
      <selection activeCell="E28" sqref="E28"/>
    </sheetView>
  </sheetViews>
  <sheetFormatPr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9" bestFit="1" customWidth="1"/>
    <col min="5" max="5" width="26.875" bestFit="1" customWidth="1"/>
    <col min="6" max="6" width="10.25" bestFit="1" customWidth="1"/>
  </cols>
  <sheetData>
    <row r="1" spans="1:9" x14ac:dyDescent="0.3">
      <c r="A1" s="1" t="s">
        <v>0</v>
      </c>
      <c r="B1" s="1" t="s">
        <v>34</v>
      </c>
      <c r="C1" s="1" t="s">
        <v>35</v>
      </c>
      <c r="D1" s="1" t="s">
        <v>1</v>
      </c>
      <c r="E1" s="1" t="s">
        <v>36</v>
      </c>
      <c r="F1" s="1" t="s">
        <v>37</v>
      </c>
      <c r="G1" s="7"/>
    </row>
    <row r="2" spans="1:9" x14ac:dyDescent="0.3">
      <c r="A2" s="5" t="s">
        <v>38</v>
      </c>
      <c r="B2" s="5" t="s">
        <v>39</v>
      </c>
      <c r="C2" s="3" t="s">
        <v>40</v>
      </c>
      <c r="D2" s="8">
        <v>1.1200000000000001</v>
      </c>
      <c r="E2" s="9">
        <v>10</v>
      </c>
      <c r="F2" s="10">
        <v>1000</v>
      </c>
      <c r="G2" s="7"/>
    </row>
    <row r="3" spans="1:9" x14ac:dyDescent="0.3">
      <c r="A3" s="5" t="s">
        <v>41</v>
      </c>
      <c r="B3" s="5" t="s">
        <v>42</v>
      </c>
      <c r="C3" s="3" t="s">
        <v>40</v>
      </c>
      <c r="D3" s="11">
        <v>1.1200000000000001</v>
      </c>
      <c r="E3" s="9">
        <f>E2*2</f>
        <v>20</v>
      </c>
      <c r="F3" s="10">
        <v>1000</v>
      </c>
      <c r="G3" s="7"/>
      <c r="I3">
        <v>12</v>
      </c>
    </row>
    <row r="4" spans="1:9" x14ac:dyDescent="0.3">
      <c r="A4" s="5" t="s">
        <v>43</v>
      </c>
      <c r="B4" s="5" t="s">
        <v>44</v>
      </c>
      <c r="C4" s="3" t="s">
        <v>40</v>
      </c>
      <c r="D4" s="8">
        <v>1.1200000000000001</v>
      </c>
      <c r="E4" s="9">
        <f>E3*3</f>
        <v>60</v>
      </c>
      <c r="F4" s="10">
        <v>1000</v>
      </c>
      <c r="G4" s="7"/>
      <c r="I4">
        <v>13</v>
      </c>
    </row>
    <row r="5" spans="1:9" x14ac:dyDescent="0.3">
      <c r="A5" s="5" t="s">
        <v>45</v>
      </c>
      <c r="B5" s="5" t="s">
        <v>46</v>
      </c>
      <c r="C5" s="3" t="s">
        <v>40</v>
      </c>
      <c r="D5" s="11">
        <v>1.1200000000000001</v>
      </c>
      <c r="E5" s="9">
        <f>E4*4</f>
        <v>240</v>
      </c>
      <c r="F5" s="10">
        <v>1000</v>
      </c>
      <c r="G5" s="7"/>
      <c r="I5">
        <v>14</v>
      </c>
    </row>
    <row r="6" spans="1:9" x14ac:dyDescent="0.3">
      <c r="A6" s="5" t="s">
        <v>47</v>
      </c>
      <c r="B6" s="5" t="s">
        <v>48</v>
      </c>
      <c r="C6" s="3" t="s">
        <v>40</v>
      </c>
      <c r="D6" s="8">
        <v>1.1200000000000001</v>
      </c>
      <c r="E6" s="9">
        <f>E5*5</f>
        <v>1200</v>
      </c>
      <c r="F6" s="10">
        <v>1000</v>
      </c>
      <c r="G6" s="7"/>
      <c r="I6">
        <v>15</v>
      </c>
    </row>
    <row r="7" spans="1:9" x14ac:dyDescent="0.3">
      <c r="A7" s="5" t="s">
        <v>49</v>
      </c>
      <c r="B7" s="5" t="s">
        <v>50</v>
      </c>
      <c r="C7" s="3" t="s">
        <v>40</v>
      </c>
      <c r="D7" s="11">
        <v>1.1200000000000001</v>
      </c>
      <c r="E7" s="9">
        <f>E6*6</f>
        <v>7200</v>
      </c>
      <c r="F7" s="10">
        <v>1000</v>
      </c>
      <c r="G7" s="7"/>
      <c r="I7">
        <v>16</v>
      </c>
    </row>
    <row r="8" spans="1:9" x14ac:dyDescent="0.3">
      <c r="A8" s="5" t="s">
        <v>51</v>
      </c>
      <c r="B8" s="5" t="s">
        <v>52</v>
      </c>
      <c r="C8" s="3" t="s">
        <v>40</v>
      </c>
      <c r="D8" s="8">
        <v>1.1200000000000001</v>
      </c>
      <c r="E8" s="9">
        <f>E7*7</f>
        <v>50400</v>
      </c>
      <c r="F8" s="10">
        <v>1000</v>
      </c>
      <c r="G8" s="7"/>
      <c r="I8">
        <v>17</v>
      </c>
    </row>
    <row r="9" spans="1:9" x14ac:dyDescent="0.3">
      <c r="A9" s="5" t="s">
        <v>53</v>
      </c>
      <c r="B9" s="5" t="s">
        <v>54</v>
      </c>
      <c r="C9" s="3" t="s">
        <v>40</v>
      </c>
      <c r="D9" s="11">
        <v>1.1200000000000001</v>
      </c>
      <c r="E9" s="9">
        <f>E8*8</f>
        <v>403200</v>
      </c>
      <c r="F9" s="10">
        <v>1000</v>
      </c>
      <c r="G9" s="7"/>
      <c r="I9">
        <v>18</v>
      </c>
    </row>
    <row r="10" spans="1:9" x14ac:dyDescent="0.3">
      <c r="A10" s="5" t="s">
        <v>55</v>
      </c>
      <c r="B10" s="5" t="s">
        <v>56</v>
      </c>
      <c r="C10" s="3" t="s">
        <v>40</v>
      </c>
      <c r="D10" s="8">
        <v>1.1200000000000001</v>
      </c>
      <c r="E10" s="9">
        <f>E9*9</f>
        <v>3628800</v>
      </c>
      <c r="F10" s="10">
        <v>1000</v>
      </c>
      <c r="G10" s="7"/>
      <c r="I10">
        <v>19</v>
      </c>
    </row>
    <row r="11" spans="1:9" x14ac:dyDescent="0.3">
      <c r="A11" s="5" t="s">
        <v>57</v>
      </c>
      <c r="B11" s="5" t="s">
        <v>58</v>
      </c>
      <c r="C11" s="3" t="s">
        <v>40</v>
      </c>
      <c r="D11" s="11">
        <v>1.1200000000000001</v>
      </c>
      <c r="E11" s="9">
        <f>E10*10</f>
        <v>36288000</v>
      </c>
      <c r="F11" s="10">
        <v>1000</v>
      </c>
      <c r="G11" s="7"/>
      <c r="I11">
        <v>20</v>
      </c>
    </row>
    <row r="12" spans="1:9" x14ac:dyDescent="0.3">
      <c r="A12" s="5" t="s">
        <v>59</v>
      </c>
      <c r="B12" s="5" t="s">
        <v>60</v>
      </c>
      <c r="C12" s="3" t="s">
        <v>40</v>
      </c>
      <c r="D12" s="8">
        <v>1.1200000000000001</v>
      </c>
      <c r="E12" s="9">
        <f>E11*11</f>
        <v>399168000</v>
      </c>
      <c r="F12" s="10">
        <v>1000</v>
      </c>
      <c r="G12" s="7"/>
      <c r="I12">
        <v>21</v>
      </c>
    </row>
    <row r="13" spans="1:9" x14ac:dyDescent="0.3">
      <c r="A13" s="5" t="s">
        <v>61</v>
      </c>
      <c r="B13" s="5" t="s">
        <v>62</v>
      </c>
      <c r="C13" s="3" t="s">
        <v>40</v>
      </c>
      <c r="D13" s="11">
        <v>1.1200000000000001</v>
      </c>
      <c r="E13" s="9">
        <f>E12*12</f>
        <v>4790016000</v>
      </c>
      <c r="F13" s="10">
        <v>1000</v>
      </c>
      <c r="G13" s="7"/>
      <c r="I13">
        <v>22</v>
      </c>
    </row>
    <row r="14" spans="1:9" x14ac:dyDescent="0.3">
      <c r="A14" s="5" t="s">
        <v>63</v>
      </c>
      <c r="B14" s="5" t="s">
        <v>64</v>
      </c>
      <c r="C14" s="3" t="s">
        <v>40</v>
      </c>
      <c r="D14" s="8">
        <v>1.1200000000000001</v>
      </c>
      <c r="E14" s="9">
        <f>E13*13</f>
        <v>62270208000</v>
      </c>
      <c r="F14" s="10">
        <v>1000</v>
      </c>
      <c r="G14" s="7"/>
      <c r="I14">
        <v>23</v>
      </c>
    </row>
    <row r="15" spans="1:9" x14ac:dyDescent="0.3">
      <c r="A15" s="5" t="s">
        <v>65</v>
      </c>
      <c r="B15" s="5" t="s">
        <v>66</v>
      </c>
      <c r="C15" s="3" t="s">
        <v>40</v>
      </c>
      <c r="D15" s="11">
        <v>1.1200000000000001</v>
      </c>
      <c r="E15" s="9">
        <f>E14*14</f>
        <v>871782912000</v>
      </c>
      <c r="F15" s="10">
        <v>1000</v>
      </c>
      <c r="G15" s="7"/>
      <c r="I15">
        <v>24</v>
      </c>
    </row>
    <row r="16" spans="1:9" x14ac:dyDescent="0.3">
      <c r="A16" s="5" t="s">
        <v>67</v>
      </c>
      <c r="B16" s="5" t="s">
        <v>68</v>
      </c>
      <c r="C16" s="3" t="s">
        <v>40</v>
      </c>
      <c r="D16" s="8">
        <v>1.1200000000000001</v>
      </c>
      <c r="E16" s="9">
        <f>E15*15</f>
        <v>13076743680000</v>
      </c>
      <c r="F16" s="10">
        <v>1000</v>
      </c>
      <c r="G16" s="7"/>
      <c r="I16">
        <v>25</v>
      </c>
    </row>
    <row r="17" spans="1:9" x14ac:dyDescent="0.3">
      <c r="A17" s="5" t="s">
        <v>69</v>
      </c>
      <c r="B17" s="5" t="s">
        <v>70</v>
      </c>
      <c r="C17" s="3" t="s">
        <v>40</v>
      </c>
      <c r="D17" s="11">
        <v>1.1200000000000001</v>
      </c>
      <c r="E17" s="9">
        <f>E16*16</f>
        <v>209227898880000</v>
      </c>
      <c r="F17" s="10">
        <v>1000</v>
      </c>
      <c r="G17" s="7"/>
      <c r="I17">
        <v>26</v>
      </c>
    </row>
    <row r="18" spans="1:9" x14ac:dyDescent="0.3">
      <c r="A18" s="5" t="s">
        <v>71</v>
      </c>
      <c r="B18" s="5" t="s">
        <v>72</v>
      </c>
      <c r="C18" s="3" t="s">
        <v>40</v>
      </c>
      <c r="D18" s="8">
        <v>1.1200000000000001</v>
      </c>
      <c r="E18" s="9">
        <f>E17*17</f>
        <v>3556874280960000</v>
      </c>
      <c r="F18" s="10">
        <v>1000</v>
      </c>
      <c r="G18" s="7"/>
      <c r="I18">
        <v>27</v>
      </c>
    </row>
    <row r="19" spans="1:9" x14ac:dyDescent="0.3">
      <c r="A19" s="5" t="s">
        <v>73</v>
      </c>
      <c r="B19" s="5" t="s">
        <v>74</v>
      </c>
      <c r="C19" s="3" t="s">
        <v>40</v>
      </c>
      <c r="D19" s="11">
        <v>1.1200000000000001</v>
      </c>
      <c r="E19" s="9">
        <f>E18*18</f>
        <v>6.402373705728E+16</v>
      </c>
      <c r="F19" s="10">
        <v>1000</v>
      </c>
      <c r="G19" s="7"/>
      <c r="I19">
        <v>28</v>
      </c>
    </row>
    <row r="20" spans="1:9" x14ac:dyDescent="0.3">
      <c r="A20" s="5" t="s">
        <v>75</v>
      </c>
      <c r="B20" s="5" t="s">
        <v>76</v>
      </c>
      <c r="C20" s="3" t="s">
        <v>40</v>
      </c>
      <c r="D20" s="8">
        <v>1.1200000000000001</v>
      </c>
      <c r="E20" s="9">
        <f>E19*19</f>
        <v>1.21645100408832E+18</v>
      </c>
      <c r="F20" s="10">
        <v>1000</v>
      </c>
      <c r="G20" s="7"/>
      <c r="I20">
        <v>29</v>
      </c>
    </row>
    <row r="21" spans="1:9" x14ac:dyDescent="0.3">
      <c r="A21" s="5" t="s">
        <v>77</v>
      </c>
      <c r="B21" s="5" t="s">
        <v>78</v>
      </c>
      <c r="C21" s="3" t="s">
        <v>40</v>
      </c>
      <c r="D21" s="11">
        <v>1.1200000000000001</v>
      </c>
      <c r="E21" s="9">
        <f>E20*20</f>
        <v>2.43290200817664E+19</v>
      </c>
      <c r="F21" s="10">
        <v>1000</v>
      </c>
      <c r="G21" s="7"/>
      <c r="I21">
        <v>30</v>
      </c>
    </row>
    <row r="22" spans="1:9" x14ac:dyDescent="0.3">
      <c r="A22" s="7"/>
      <c r="B22" s="7"/>
      <c r="C22" s="7"/>
      <c r="D22" s="7"/>
      <c r="E22" s="7"/>
      <c r="F22" s="7"/>
      <c r="G22" s="7"/>
    </row>
    <row r="23" spans="1:9" x14ac:dyDescent="0.3">
      <c r="A23" s="7"/>
      <c r="B23" s="7"/>
      <c r="C23" s="7"/>
      <c r="D23" s="7"/>
      <c r="E23" s="21">
        <v>164926744166500</v>
      </c>
      <c r="F23" s="7"/>
      <c r="G23" s="7"/>
    </row>
    <row r="24" spans="1:9" x14ac:dyDescent="0.3">
      <c r="A24" s="7"/>
      <c r="B24" s="7"/>
      <c r="C24" s="7"/>
      <c r="D24" s="7"/>
      <c r="E24" s="33">
        <f>E23*26</f>
        <v>4288095348329000</v>
      </c>
      <c r="F24" s="7"/>
      <c r="G24" s="7"/>
    </row>
    <row r="25" spans="1:9" x14ac:dyDescent="0.3">
      <c r="A25" s="7"/>
      <c r="B25" s="7"/>
      <c r="C25" s="7"/>
      <c r="D25" s="7"/>
      <c r="E25" s="9">
        <v>2.43290200817664E+19</v>
      </c>
      <c r="F25" s="7"/>
      <c r="G25" s="7"/>
    </row>
    <row r="26" spans="1:9" x14ac:dyDescent="0.3">
      <c r="E26" s="19">
        <v>3.0018927059399821E+17</v>
      </c>
    </row>
    <row r="28" spans="1:9" x14ac:dyDescent="0.3">
      <c r="E28" s="26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6786-EAED-4087-8B2F-B563384DDD38}">
  <dimension ref="A1:O27"/>
  <sheetViews>
    <sheetView tabSelected="1" topLeftCell="I13" workbookViewId="0">
      <selection activeCell="K25" sqref="K25"/>
    </sheetView>
  </sheetViews>
  <sheetFormatPr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8" width="9.625" bestFit="1" customWidth="1"/>
    <col min="10" max="10" width="4.75" customWidth="1"/>
    <col min="11" max="11" width="35.875" bestFit="1" customWidth="1"/>
    <col min="12" max="12" width="28.375" bestFit="1" customWidth="1"/>
    <col min="13" max="13" width="34.75" customWidth="1"/>
    <col min="14" max="14" width="13" bestFit="1" customWidth="1"/>
    <col min="15" max="15" width="27.375" bestFit="1" customWidth="1"/>
  </cols>
  <sheetData>
    <row r="1" spans="1:15" x14ac:dyDescent="0.3">
      <c r="A1" s="1" t="s">
        <v>0</v>
      </c>
      <c r="B1" s="1" t="s">
        <v>34</v>
      </c>
      <c r="C1" s="1" t="s">
        <v>35</v>
      </c>
      <c r="D1" s="1" t="s">
        <v>79</v>
      </c>
      <c r="E1" s="1" t="s">
        <v>1</v>
      </c>
      <c r="F1" s="1" t="s">
        <v>80</v>
      </c>
      <c r="G1" s="1" t="s">
        <v>81</v>
      </c>
      <c r="H1" s="1" t="s">
        <v>80</v>
      </c>
      <c r="L1" t="s">
        <v>162</v>
      </c>
    </row>
    <row r="2" spans="1:15" x14ac:dyDescent="0.3">
      <c r="A2" s="5" t="s">
        <v>38</v>
      </c>
      <c r="B2" s="5" t="s">
        <v>39</v>
      </c>
      <c r="C2" s="3" t="s">
        <v>40</v>
      </c>
      <c r="D2" s="5">
        <v>1</v>
      </c>
      <c r="E2" s="9">
        <v>6</v>
      </c>
      <c r="F2" s="12">
        <v>6</v>
      </c>
      <c r="G2" s="13">
        <f>E2*102</f>
        <v>612</v>
      </c>
      <c r="H2" s="14">
        <v>612</v>
      </c>
      <c r="J2">
        <v>6</v>
      </c>
      <c r="L2" s="27">
        <v>2</v>
      </c>
      <c r="M2" s="28">
        <v>2</v>
      </c>
      <c r="N2">
        <v>1</v>
      </c>
      <c r="O2" s="19">
        <v>2</v>
      </c>
    </row>
    <row r="3" spans="1:15" x14ac:dyDescent="0.3">
      <c r="A3" s="5" t="s">
        <v>41</v>
      </c>
      <c r="B3" s="5" t="s">
        <v>42</v>
      </c>
      <c r="C3" s="3" t="s">
        <v>40</v>
      </c>
      <c r="D3" s="5">
        <v>2</v>
      </c>
      <c r="E3" s="13">
        <v>144</v>
      </c>
      <c r="F3" s="12">
        <v>144</v>
      </c>
      <c r="G3" s="13">
        <f>E3*102</f>
        <v>14688</v>
      </c>
      <c r="H3" s="14" t="s">
        <v>82</v>
      </c>
      <c r="J3">
        <v>72</v>
      </c>
      <c r="L3" s="27">
        <v>9</v>
      </c>
      <c r="M3" s="28">
        <v>18</v>
      </c>
      <c r="N3">
        <v>2</v>
      </c>
      <c r="O3" s="19">
        <f>O2*9</f>
        <v>18</v>
      </c>
    </row>
    <row r="4" spans="1:15" x14ac:dyDescent="0.3">
      <c r="A4" s="5" t="s">
        <v>43</v>
      </c>
      <c r="B4" s="5" t="s">
        <v>44</v>
      </c>
      <c r="C4" s="3" t="s">
        <v>40</v>
      </c>
      <c r="D4" s="5">
        <v>5</v>
      </c>
      <c r="E4" s="13">
        <v>2520</v>
      </c>
      <c r="F4" s="12" t="s">
        <v>83</v>
      </c>
      <c r="G4" s="13">
        <f t="shared" ref="G4:G21" si="0">E4*102</f>
        <v>257040</v>
      </c>
      <c r="H4" s="14" t="s">
        <v>84</v>
      </c>
      <c r="J4">
        <v>504</v>
      </c>
      <c r="L4" s="27">
        <v>32.4</v>
      </c>
      <c r="M4" s="29" t="s">
        <v>163</v>
      </c>
      <c r="N4">
        <v>3</v>
      </c>
      <c r="O4" s="19">
        <f t="shared" ref="O4:O21" si="1">O3*9</f>
        <v>162</v>
      </c>
    </row>
    <row r="5" spans="1:15" x14ac:dyDescent="0.3">
      <c r="A5" s="5" t="s">
        <v>45</v>
      </c>
      <c r="B5" s="5" t="s">
        <v>46</v>
      </c>
      <c r="C5" s="3" t="s">
        <v>40</v>
      </c>
      <c r="D5" s="5">
        <v>10</v>
      </c>
      <c r="E5" s="13">
        <v>40800</v>
      </c>
      <c r="F5" s="12" t="s">
        <v>85</v>
      </c>
      <c r="G5" s="13">
        <f t="shared" si="0"/>
        <v>4161600</v>
      </c>
      <c r="H5" s="14" t="s">
        <v>86</v>
      </c>
      <c r="J5" s="17">
        <v>4080</v>
      </c>
      <c r="L5" s="27">
        <v>145.80000000000001</v>
      </c>
      <c r="M5" s="28">
        <v>1458</v>
      </c>
      <c r="N5">
        <v>4</v>
      </c>
      <c r="O5" s="19">
        <f t="shared" si="1"/>
        <v>1458</v>
      </c>
    </row>
    <row r="6" spans="1:15" x14ac:dyDescent="0.3">
      <c r="A6" s="5" t="s">
        <v>47</v>
      </c>
      <c r="B6" s="5" t="s">
        <v>48</v>
      </c>
      <c r="C6" s="3" t="s">
        <v>40</v>
      </c>
      <c r="D6" s="5">
        <v>30</v>
      </c>
      <c r="E6" s="13">
        <v>1200000</v>
      </c>
      <c r="F6" s="12" t="s">
        <v>87</v>
      </c>
      <c r="G6" s="13">
        <f t="shared" si="0"/>
        <v>122400000</v>
      </c>
      <c r="H6" s="14" t="s">
        <v>88</v>
      </c>
      <c r="J6" s="17">
        <v>40000</v>
      </c>
      <c r="L6" s="27">
        <v>656.1</v>
      </c>
      <c r="M6" s="28">
        <v>13122</v>
      </c>
      <c r="N6">
        <v>5</v>
      </c>
      <c r="O6" s="19">
        <f t="shared" si="1"/>
        <v>13122</v>
      </c>
    </row>
    <row r="7" spans="1:15" x14ac:dyDescent="0.3">
      <c r="A7" s="5" t="s">
        <v>49</v>
      </c>
      <c r="B7" s="5" t="s">
        <v>50</v>
      </c>
      <c r="C7" s="3" t="s">
        <v>40</v>
      </c>
      <c r="D7" s="5">
        <v>60</v>
      </c>
      <c r="E7" s="13">
        <v>24000000</v>
      </c>
      <c r="F7" s="12" t="s">
        <v>89</v>
      </c>
      <c r="G7" s="13">
        <f t="shared" si="0"/>
        <v>2448000000</v>
      </c>
      <c r="H7" s="14" t="s">
        <v>90</v>
      </c>
      <c r="J7" s="17">
        <v>400000</v>
      </c>
      <c r="L7" s="27">
        <v>2952.45</v>
      </c>
      <c r="M7" s="28">
        <v>118098</v>
      </c>
      <c r="N7">
        <v>6</v>
      </c>
      <c r="O7" s="19">
        <f t="shared" si="1"/>
        <v>118098</v>
      </c>
    </row>
    <row r="8" spans="1:15" x14ac:dyDescent="0.3">
      <c r="A8" s="5" t="s">
        <v>51</v>
      </c>
      <c r="B8" s="5" t="s">
        <v>52</v>
      </c>
      <c r="C8" s="3" t="s">
        <v>40</v>
      </c>
      <c r="D8" s="5">
        <v>120</v>
      </c>
      <c r="E8" s="13">
        <v>480000000</v>
      </c>
      <c r="F8" s="12" t="s">
        <v>91</v>
      </c>
      <c r="G8" s="13">
        <f t="shared" si="0"/>
        <v>48960000000</v>
      </c>
      <c r="H8" s="14" t="s">
        <v>92</v>
      </c>
      <c r="J8" s="17">
        <v>4000000</v>
      </c>
      <c r="L8" s="27">
        <v>17714.7</v>
      </c>
      <c r="M8" s="28">
        <v>1062882</v>
      </c>
      <c r="N8">
        <v>7</v>
      </c>
      <c r="O8" s="19">
        <f t="shared" si="1"/>
        <v>1062882</v>
      </c>
    </row>
    <row r="9" spans="1:15" x14ac:dyDescent="0.3">
      <c r="A9" s="5" t="s">
        <v>53</v>
      </c>
      <c r="B9" s="5" t="s">
        <v>54</v>
      </c>
      <c r="C9" s="3" t="s">
        <v>40</v>
      </c>
      <c r="D9" s="5">
        <v>300</v>
      </c>
      <c r="E9" s="13">
        <v>1440000000</v>
      </c>
      <c r="F9" s="12" t="s">
        <v>93</v>
      </c>
      <c r="G9" s="13">
        <f t="shared" si="0"/>
        <v>146880000000</v>
      </c>
      <c r="H9" s="14" t="s">
        <v>94</v>
      </c>
      <c r="J9" s="17">
        <v>4800000</v>
      </c>
      <c r="L9" s="27">
        <v>79716</v>
      </c>
      <c r="M9" s="28">
        <v>9565938</v>
      </c>
      <c r="N9">
        <v>8</v>
      </c>
      <c r="O9" s="19">
        <f t="shared" si="1"/>
        <v>9565938</v>
      </c>
    </row>
    <row r="10" spans="1:15" x14ac:dyDescent="0.3">
      <c r="A10" s="5" t="s">
        <v>55</v>
      </c>
      <c r="B10" s="5" t="s">
        <v>56</v>
      </c>
      <c r="C10" s="3" t="s">
        <v>40</v>
      </c>
      <c r="D10" s="5">
        <v>600</v>
      </c>
      <c r="E10" s="15">
        <v>37800000000</v>
      </c>
      <c r="F10" s="12" t="s">
        <v>95</v>
      </c>
      <c r="G10" s="13">
        <f t="shared" si="0"/>
        <v>3855600000000</v>
      </c>
      <c r="H10" s="14" t="s">
        <v>96</v>
      </c>
      <c r="J10" s="17">
        <v>63000000</v>
      </c>
      <c r="L10" s="27">
        <v>358722.67499999999</v>
      </c>
      <c r="M10" s="28">
        <v>86093442</v>
      </c>
      <c r="N10">
        <v>9</v>
      </c>
      <c r="O10" s="19">
        <f t="shared" si="1"/>
        <v>86093442</v>
      </c>
    </row>
    <row r="11" spans="1:15" x14ac:dyDescent="0.3">
      <c r="A11" s="5" t="s">
        <v>57</v>
      </c>
      <c r="B11" s="5" t="s">
        <v>58</v>
      </c>
      <c r="C11" s="3" t="s">
        <v>40</v>
      </c>
      <c r="D11" s="5">
        <v>1800</v>
      </c>
      <c r="E11" s="15">
        <v>156000000000</v>
      </c>
      <c r="F11" s="12" t="s">
        <v>97</v>
      </c>
      <c r="G11" s="13">
        <f t="shared" si="0"/>
        <v>15912000000000</v>
      </c>
      <c r="H11" s="14" t="s">
        <v>98</v>
      </c>
      <c r="J11" s="17">
        <v>86000000</v>
      </c>
      <c r="L11" s="27">
        <v>8609344.1999999993</v>
      </c>
      <c r="M11" s="29" t="s">
        <v>164</v>
      </c>
      <c r="N11">
        <v>10</v>
      </c>
      <c r="O11" s="19">
        <f t="shared" si="1"/>
        <v>774840978</v>
      </c>
    </row>
    <row r="12" spans="1:15" x14ac:dyDescent="0.3">
      <c r="A12" s="5" t="s">
        <v>59</v>
      </c>
      <c r="B12" s="5" t="s">
        <v>60</v>
      </c>
      <c r="C12" s="3" t="s">
        <v>40</v>
      </c>
      <c r="D12" s="5">
        <v>3600</v>
      </c>
      <c r="E12" s="15">
        <v>4800000000000</v>
      </c>
      <c r="F12" s="12" t="s">
        <v>99</v>
      </c>
      <c r="G12" s="13">
        <f t="shared" si="0"/>
        <v>489600000000000</v>
      </c>
      <c r="H12" s="14" t="s">
        <v>100</v>
      </c>
      <c r="J12" s="17">
        <v>1300000000</v>
      </c>
      <c r="L12" s="27">
        <v>48427561.125</v>
      </c>
      <c r="M12" s="29" t="s">
        <v>165</v>
      </c>
      <c r="N12">
        <v>11</v>
      </c>
      <c r="O12" s="19">
        <f t="shared" si="1"/>
        <v>6973568802</v>
      </c>
    </row>
    <row r="13" spans="1:15" x14ac:dyDescent="0.3">
      <c r="A13" s="5" t="s">
        <v>61</v>
      </c>
      <c r="B13" s="5" t="s">
        <v>62</v>
      </c>
      <c r="C13" s="3" t="s">
        <v>40</v>
      </c>
      <c r="D13" s="5">
        <v>180</v>
      </c>
      <c r="E13" s="15">
        <v>22000000000000</v>
      </c>
      <c r="F13" s="12" t="s">
        <v>101</v>
      </c>
      <c r="G13" s="15">
        <f t="shared" si="0"/>
        <v>2244000000000000</v>
      </c>
      <c r="H13" s="14" t="s">
        <v>102</v>
      </c>
      <c r="J13" s="17">
        <v>12000000000</v>
      </c>
      <c r="L13" s="27">
        <v>3922632451</v>
      </c>
      <c r="M13" s="29" t="s">
        <v>166</v>
      </c>
      <c r="N13">
        <v>12</v>
      </c>
      <c r="O13" s="19">
        <f t="shared" si="1"/>
        <v>62762119218</v>
      </c>
    </row>
    <row r="14" spans="1:15" x14ac:dyDescent="0.3">
      <c r="A14" s="5" t="s">
        <v>63</v>
      </c>
      <c r="B14" s="5" t="s">
        <v>64</v>
      </c>
      <c r="C14" s="3" t="s">
        <v>40</v>
      </c>
      <c r="D14" s="5">
        <v>1800</v>
      </c>
      <c r="E14" s="15">
        <v>660000000000000</v>
      </c>
      <c r="F14" s="12" t="s">
        <v>103</v>
      </c>
      <c r="G14" s="15">
        <f t="shared" si="0"/>
        <v>6.732E+16</v>
      </c>
      <c r="H14" s="14" t="s">
        <v>104</v>
      </c>
      <c r="J14" s="17">
        <f t="shared" ref="J14:J21" si="2">E14/D14</f>
        <v>366666666666.66669</v>
      </c>
      <c r="L14" s="27">
        <v>40347076640.571404</v>
      </c>
      <c r="M14" s="30" t="s">
        <v>167</v>
      </c>
      <c r="N14">
        <v>13</v>
      </c>
      <c r="O14" s="19">
        <f t="shared" si="1"/>
        <v>564859072962</v>
      </c>
    </row>
    <row r="15" spans="1:15" x14ac:dyDescent="0.3">
      <c r="A15" s="5" t="s">
        <v>65</v>
      </c>
      <c r="B15" s="5" t="s">
        <v>66</v>
      </c>
      <c r="C15" s="3" t="s">
        <v>40</v>
      </c>
      <c r="D15" s="5">
        <v>7200</v>
      </c>
      <c r="E15" s="15">
        <v>4.6E+16</v>
      </c>
      <c r="F15" s="12" t="s">
        <v>105</v>
      </c>
      <c r="G15" s="15">
        <f t="shared" si="0"/>
        <v>4.692E+18</v>
      </c>
      <c r="H15" s="14" t="s">
        <v>106</v>
      </c>
      <c r="J15" s="17">
        <f t="shared" si="2"/>
        <v>6388888888888.8887</v>
      </c>
      <c r="L15" s="27">
        <v>529555380903.33301</v>
      </c>
      <c r="M15" s="29" t="s">
        <v>168</v>
      </c>
      <c r="N15">
        <v>14</v>
      </c>
      <c r="O15" s="19">
        <f t="shared" si="1"/>
        <v>5083731656658</v>
      </c>
    </row>
    <row r="16" spans="1:15" x14ac:dyDescent="0.3">
      <c r="A16" s="5" t="s">
        <v>67</v>
      </c>
      <c r="B16" s="5" t="s">
        <v>68</v>
      </c>
      <c r="C16" s="3" t="s">
        <v>40</v>
      </c>
      <c r="D16" s="5">
        <v>120</v>
      </c>
      <c r="E16" s="15">
        <v>2.7E+16</v>
      </c>
      <c r="F16" s="12" t="s">
        <v>107</v>
      </c>
      <c r="G16" s="15">
        <f t="shared" si="0"/>
        <v>2.754E+18</v>
      </c>
      <c r="H16" s="14" t="s">
        <v>108</v>
      </c>
      <c r="J16" s="17">
        <f t="shared" si="2"/>
        <v>225000000000000</v>
      </c>
      <c r="L16" s="27">
        <v>6100477987980</v>
      </c>
      <c r="M16" s="29" t="s">
        <v>169</v>
      </c>
      <c r="N16">
        <v>15</v>
      </c>
      <c r="O16" s="19">
        <f t="shared" si="1"/>
        <v>45753584909922</v>
      </c>
    </row>
    <row r="17" spans="1:15" x14ac:dyDescent="0.3">
      <c r="A17" s="5" t="s">
        <v>69</v>
      </c>
      <c r="B17" s="5" t="s">
        <v>70</v>
      </c>
      <c r="C17" s="3" t="s">
        <v>40</v>
      </c>
      <c r="D17" s="5">
        <v>60</v>
      </c>
      <c r="E17" s="15">
        <v>8.4E+16</v>
      </c>
      <c r="F17" s="12" t="s">
        <v>109</v>
      </c>
      <c r="G17" s="15">
        <f t="shared" si="0"/>
        <v>8.568E+18</v>
      </c>
      <c r="H17" s="14" t="s">
        <v>110</v>
      </c>
      <c r="J17" s="17">
        <f t="shared" si="2"/>
        <v>1400000000000000</v>
      </c>
      <c r="L17" s="27">
        <v>7320573585576</v>
      </c>
      <c r="M17" s="29" t="s">
        <v>170</v>
      </c>
      <c r="N17">
        <v>16</v>
      </c>
      <c r="O17" s="19">
        <f t="shared" si="1"/>
        <v>411782264189298</v>
      </c>
    </row>
    <row r="18" spans="1:15" x14ac:dyDescent="0.3">
      <c r="A18" s="5" t="s">
        <v>71</v>
      </c>
      <c r="B18" s="5" t="s">
        <v>72</v>
      </c>
      <c r="C18" s="3" t="s">
        <v>40</v>
      </c>
      <c r="D18" s="5">
        <v>600</v>
      </c>
      <c r="E18" s="15">
        <v>3E+20</v>
      </c>
      <c r="F18" s="12" t="s">
        <v>111</v>
      </c>
      <c r="G18" s="15">
        <f t="shared" si="0"/>
        <v>3.0599999999999998E+22</v>
      </c>
      <c r="H18" s="14" t="s">
        <v>112</v>
      </c>
      <c r="J18" s="17">
        <f t="shared" si="2"/>
        <v>5E+17</v>
      </c>
      <c r="L18" s="27">
        <v>151534679256780</v>
      </c>
      <c r="M18" s="29" t="s">
        <v>171</v>
      </c>
      <c r="N18">
        <v>17</v>
      </c>
      <c r="O18" s="19">
        <f t="shared" si="1"/>
        <v>3706040377703682</v>
      </c>
    </row>
    <row r="19" spans="1:15" x14ac:dyDescent="0.3">
      <c r="A19" s="5" t="s">
        <v>73</v>
      </c>
      <c r="B19" s="5" t="s">
        <v>74</v>
      </c>
      <c r="C19" s="3" t="s">
        <v>40</v>
      </c>
      <c r="D19" s="5">
        <v>3600</v>
      </c>
      <c r="E19" s="15">
        <v>8.16E+22</v>
      </c>
      <c r="F19" s="12" t="s">
        <v>113</v>
      </c>
      <c r="G19" s="15">
        <f t="shared" si="0"/>
        <v>8.3232000000000002E+24</v>
      </c>
      <c r="H19" s="14" t="s">
        <v>114</v>
      </c>
      <c r="J19" s="17">
        <f t="shared" si="2"/>
        <v>2.2666666666666668E+19</v>
      </c>
      <c r="K19" s="26">
        <f>M19/100</f>
        <v>9.265100944259E+16</v>
      </c>
      <c r="L19" s="27">
        <v>9.2651E+16</v>
      </c>
      <c r="M19" s="29" t="s">
        <v>172</v>
      </c>
      <c r="N19">
        <v>18</v>
      </c>
      <c r="O19" s="19">
        <f t="shared" si="1"/>
        <v>3.3354363399333136E+16</v>
      </c>
    </row>
    <row r="20" spans="1:15" x14ac:dyDescent="0.3">
      <c r="A20" s="5" t="s">
        <v>75</v>
      </c>
      <c r="B20" s="5" t="s">
        <v>76</v>
      </c>
      <c r="C20" s="3" t="s">
        <v>40</v>
      </c>
      <c r="D20" s="5">
        <v>10800</v>
      </c>
      <c r="E20" s="15">
        <v>2.7899999999999999E+24</v>
      </c>
      <c r="F20" s="12" t="s">
        <v>115</v>
      </c>
      <c r="G20" s="15">
        <f t="shared" si="0"/>
        <v>2.8457999999999999E+26</v>
      </c>
      <c r="H20" s="14" t="s">
        <v>116</v>
      </c>
      <c r="J20" s="18">
        <f t="shared" si="2"/>
        <v>2.5833333333333331E+20</v>
      </c>
      <c r="L20" s="27">
        <v>6.8240757056670003E+17</v>
      </c>
      <c r="M20" s="29" t="s">
        <v>173</v>
      </c>
      <c r="N20">
        <v>19</v>
      </c>
      <c r="O20" s="19">
        <f t="shared" si="1"/>
        <v>3.0018927059399821E+17</v>
      </c>
    </row>
    <row r="21" spans="1:15" x14ac:dyDescent="0.3">
      <c r="A21" s="5" t="s">
        <v>77</v>
      </c>
      <c r="B21" s="5" t="s">
        <v>78</v>
      </c>
      <c r="C21" s="3" t="s">
        <v>40</v>
      </c>
      <c r="D21" s="5">
        <v>300</v>
      </c>
      <c r="E21" s="15">
        <v>5.5799999999999999E+24</v>
      </c>
      <c r="F21" s="12" t="s">
        <v>117</v>
      </c>
      <c r="G21" s="15">
        <f t="shared" si="0"/>
        <v>5.6915999999999997E+26</v>
      </c>
      <c r="H21" s="14" t="s">
        <v>118</v>
      </c>
      <c r="J21" s="18">
        <f t="shared" si="2"/>
        <v>1.86E+22</v>
      </c>
      <c r="K21" s="18">
        <v>6.25394313737499E+21</v>
      </c>
      <c r="L21" s="27">
        <v>2.0846477124583301E+19</v>
      </c>
      <c r="M21" s="32" t="s">
        <v>174</v>
      </c>
      <c r="N21">
        <v>20</v>
      </c>
      <c r="O21" s="19">
        <f t="shared" si="1"/>
        <v>2.701703435345984E+18</v>
      </c>
    </row>
    <row r="22" spans="1:15" x14ac:dyDescent="0.3">
      <c r="K22" s="18">
        <v>1.876182941212497E+22</v>
      </c>
      <c r="L22" s="27">
        <f>L21*4.5</f>
        <v>9.3809147060624851E+19</v>
      </c>
      <c r="M22" s="31">
        <v>1.8761829412124999E+22</v>
      </c>
    </row>
    <row r="23" spans="1:15" x14ac:dyDescent="0.3">
      <c r="K23" s="18">
        <v>4.2214116177281179E+22</v>
      </c>
      <c r="L23" s="27">
        <f t="shared" ref="L23:L25" si="3">L22*4.5</f>
        <v>4.2214116177281181E+20</v>
      </c>
    </row>
    <row r="24" spans="1:15" x14ac:dyDescent="0.3">
      <c r="K24" s="18">
        <v>2.8494528419664797E+23</v>
      </c>
      <c r="L24" s="27">
        <f t="shared" si="3"/>
        <v>1.8996352279776532E+21</v>
      </c>
    </row>
    <row r="25" spans="1:15" x14ac:dyDescent="0.3">
      <c r="K25" s="18">
        <f>L25*300</f>
        <v>2.5645075577698321E+24</v>
      </c>
      <c r="L25" s="27">
        <f t="shared" si="3"/>
        <v>8.5483585258994396E+21</v>
      </c>
    </row>
    <row r="27" spans="1:15" x14ac:dyDescent="0.3">
      <c r="K27" s="25">
        <v>2.5645075577698321E+24</v>
      </c>
      <c r="L27" s="33">
        <v>2.43290200817664E+19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1C71-A78B-4797-BFAB-52FD21A61A2E}">
  <dimension ref="A1:CV2"/>
  <sheetViews>
    <sheetView workbookViewId="0">
      <selection activeCell="CP15" sqref="CP15"/>
    </sheetView>
  </sheetViews>
  <sheetFormatPr defaultRowHeight="16.5" x14ac:dyDescent="0.3"/>
  <cols>
    <col min="1" max="21" width="3.5" style="4" bestFit="1" customWidth="1"/>
    <col min="22" max="41" width="4.5" style="4" bestFit="1" customWidth="1"/>
    <col min="42" max="61" width="5.5" style="4" bestFit="1" customWidth="1"/>
    <col min="62" max="82" width="6.5" style="4" bestFit="1" customWidth="1"/>
    <col min="83" max="100" width="7.5" style="4" bestFit="1" customWidth="1"/>
    <col min="101" max="16384" width="9" style="4"/>
  </cols>
  <sheetData>
    <row r="1" spans="1:100" s="22" customFormat="1" x14ac:dyDescent="0.3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M1" s="22">
        <v>13</v>
      </c>
      <c r="N1" s="22">
        <v>14</v>
      </c>
      <c r="O1" s="22">
        <v>15</v>
      </c>
      <c r="P1" s="22">
        <v>16</v>
      </c>
      <c r="Q1" s="22">
        <v>17</v>
      </c>
      <c r="R1" s="22">
        <v>18</v>
      </c>
      <c r="S1" s="22">
        <v>19</v>
      </c>
      <c r="T1" s="22">
        <v>20</v>
      </c>
      <c r="U1" s="22">
        <v>21</v>
      </c>
      <c r="V1" s="22">
        <v>22</v>
      </c>
      <c r="W1" s="22">
        <v>23</v>
      </c>
      <c r="X1" s="22">
        <v>24</v>
      </c>
      <c r="Y1" s="22">
        <v>25</v>
      </c>
      <c r="Z1" s="22">
        <v>26</v>
      </c>
      <c r="AA1" s="22">
        <v>27</v>
      </c>
      <c r="AB1" s="22">
        <v>28</v>
      </c>
      <c r="AC1" s="22">
        <v>29</v>
      </c>
      <c r="AD1" s="22">
        <v>30</v>
      </c>
      <c r="AE1" s="22">
        <v>31</v>
      </c>
      <c r="AF1" s="22">
        <v>32</v>
      </c>
      <c r="AG1" s="22">
        <v>33</v>
      </c>
      <c r="AH1" s="22">
        <v>34</v>
      </c>
      <c r="AI1" s="22">
        <v>35</v>
      </c>
      <c r="AJ1" s="22">
        <v>36</v>
      </c>
      <c r="AK1" s="22">
        <v>37</v>
      </c>
      <c r="AL1" s="22">
        <v>38</v>
      </c>
      <c r="AM1" s="22">
        <v>39</v>
      </c>
      <c r="AN1" s="22">
        <v>40</v>
      </c>
      <c r="AO1" s="22">
        <v>41</v>
      </c>
      <c r="AP1" s="22">
        <v>42</v>
      </c>
      <c r="AQ1" s="22">
        <v>43</v>
      </c>
      <c r="AR1" s="22">
        <v>44</v>
      </c>
      <c r="AS1" s="22">
        <v>45</v>
      </c>
      <c r="AT1" s="22">
        <v>46</v>
      </c>
      <c r="AU1" s="22">
        <v>47</v>
      </c>
      <c r="AV1" s="22">
        <v>48</v>
      </c>
      <c r="AW1" s="22">
        <v>49</v>
      </c>
      <c r="AX1" s="22">
        <v>50</v>
      </c>
      <c r="AY1" s="22">
        <v>51</v>
      </c>
      <c r="AZ1" s="22">
        <v>52</v>
      </c>
      <c r="BA1" s="22">
        <v>53</v>
      </c>
      <c r="BB1" s="22">
        <v>54</v>
      </c>
      <c r="BC1" s="22">
        <v>55</v>
      </c>
      <c r="BD1" s="22">
        <v>56</v>
      </c>
      <c r="BE1" s="22">
        <v>57</v>
      </c>
      <c r="BF1" s="22">
        <v>58</v>
      </c>
      <c r="BG1" s="22">
        <v>59</v>
      </c>
      <c r="BH1" s="22">
        <v>60</v>
      </c>
      <c r="BI1" s="22">
        <v>61</v>
      </c>
      <c r="BJ1" s="22">
        <v>62</v>
      </c>
      <c r="BK1" s="22">
        <v>63</v>
      </c>
      <c r="BL1" s="22">
        <v>64</v>
      </c>
      <c r="BM1" s="22">
        <v>65</v>
      </c>
      <c r="BN1" s="22">
        <v>66</v>
      </c>
      <c r="BO1" s="22">
        <v>67</v>
      </c>
      <c r="BP1" s="22">
        <v>68</v>
      </c>
      <c r="BQ1" s="22">
        <v>69</v>
      </c>
      <c r="BR1" s="22">
        <v>70</v>
      </c>
      <c r="BS1" s="22">
        <v>71</v>
      </c>
      <c r="BT1" s="22">
        <v>72</v>
      </c>
      <c r="BU1" s="22">
        <v>73</v>
      </c>
      <c r="BV1" s="22">
        <v>74</v>
      </c>
      <c r="BW1" s="22">
        <v>75</v>
      </c>
      <c r="BX1" s="22">
        <v>76</v>
      </c>
      <c r="BY1" s="22">
        <v>77</v>
      </c>
      <c r="BZ1" s="22">
        <v>78</v>
      </c>
      <c r="CA1" s="22">
        <v>79</v>
      </c>
      <c r="CB1" s="22">
        <v>80</v>
      </c>
      <c r="CC1" s="22">
        <v>81</v>
      </c>
      <c r="CD1" s="22">
        <v>82</v>
      </c>
      <c r="CE1" s="22">
        <v>83</v>
      </c>
      <c r="CF1" s="22">
        <v>84</v>
      </c>
      <c r="CG1" s="22">
        <v>85</v>
      </c>
      <c r="CH1" s="22">
        <v>86</v>
      </c>
      <c r="CI1" s="22">
        <v>87</v>
      </c>
      <c r="CJ1" s="22">
        <v>88</v>
      </c>
      <c r="CK1" s="22">
        <v>89</v>
      </c>
      <c r="CL1" s="22">
        <v>90</v>
      </c>
      <c r="CM1" s="22">
        <v>91</v>
      </c>
      <c r="CN1" s="22">
        <v>92</v>
      </c>
      <c r="CO1" s="22">
        <v>93</v>
      </c>
      <c r="CP1" s="22">
        <v>94</v>
      </c>
      <c r="CQ1" s="22">
        <v>95</v>
      </c>
      <c r="CR1" s="22">
        <v>96</v>
      </c>
      <c r="CS1" s="22">
        <v>97</v>
      </c>
      <c r="CT1" s="22">
        <v>98</v>
      </c>
      <c r="CU1" s="22">
        <v>99</v>
      </c>
      <c r="CV1" s="22">
        <v>100</v>
      </c>
    </row>
    <row r="2" spans="1:100" x14ac:dyDescent="0.3">
      <c r="A2" s="4">
        <v>10</v>
      </c>
      <c r="B2" s="4">
        <f>A2*1.13</f>
        <v>11.299999999999999</v>
      </c>
      <c r="C2" s="4">
        <f t="shared" ref="C2:BN2" si="0">B2*1.12</f>
        <v>12.656000000000001</v>
      </c>
      <c r="D2" s="4">
        <f t="shared" si="0"/>
        <v>14.174720000000002</v>
      </c>
      <c r="E2" s="4">
        <f t="shared" si="0"/>
        <v>15.875686400000005</v>
      </c>
      <c r="F2" s="4">
        <f t="shared" si="0"/>
        <v>17.780768768000009</v>
      </c>
      <c r="G2" s="4">
        <f t="shared" si="0"/>
        <v>19.914461020160012</v>
      </c>
      <c r="H2" s="4">
        <f t="shared" si="0"/>
        <v>22.304196342579214</v>
      </c>
      <c r="I2" s="4">
        <f t="shared" si="0"/>
        <v>24.980699903688723</v>
      </c>
      <c r="J2" s="4">
        <f t="shared" si="0"/>
        <v>27.978383892131372</v>
      </c>
      <c r="K2" s="4">
        <f t="shared" si="0"/>
        <v>31.335789959187139</v>
      </c>
      <c r="L2" s="4">
        <f t="shared" si="0"/>
        <v>35.096084754289599</v>
      </c>
      <c r="M2" s="4">
        <f t="shared" si="0"/>
        <v>39.307614924804355</v>
      </c>
      <c r="N2" s="4">
        <f t="shared" si="0"/>
        <v>44.024528715780882</v>
      </c>
      <c r="O2" s="4">
        <f t="shared" si="0"/>
        <v>49.307472161674589</v>
      </c>
      <c r="P2" s="4">
        <f t="shared" si="0"/>
        <v>55.224368821075544</v>
      </c>
      <c r="Q2" s="4">
        <f t="shared" si="0"/>
        <v>61.851293079604616</v>
      </c>
      <c r="R2" s="4">
        <f t="shared" si="0"/>
        <v>69.273448249157184</v>
      </c>
      <c r="S2" s="4">
        <f t="shared" si="0"/>
        <v>77.586262039056052</v>
      </c>
      <c r="T2" s="4">
        <f t="shared" si="0"/>
        <v>86.896613483742783</v>
      </c>
      <c r="U2" s="4">
        <f t="shared" si="0"/>
        <v>97.324207101791927</v>
      </c>
      <c r="V2" s="4">
        <f t="shared" si="0"/>
        <v>109.00311195400697</v>
      </c>
      <c r="W2" s="4">
        <f t="shared" si="0"/>
        <v>122.08348538848782</v>
      </c>
      <c r="X2" s="4">
        <f t="shared" si="0"/>
        <v>136.73350363510636</v>
      </c>
      <c r="Y2" s="4">
        <f t="shared" si="0"/>
        <v>153.14152407131914</v>
      </c>
      <c r="Z2" s="4">
        <f t="shared" si="0"/>
        <v>171.51850695987744</v>
      </c>
      <c r="AA2" s="4">
        <f t="shared" si="0"/>
        <v>192.10072779506277</v>
      </c>
      <c r="AB2" s="4">
        <f t="shared" si="0"/>
        <v>215.15281513047032</v>
      </c>
      <c r="AC2" s="4">
        <f t="shared" si="0"/>
        <v>240.97115294612678</v>
      </c>
      <c r="AD2" s="4">
        <f t="shared" si="0"/>
        <v>269.88769129966204</v>
      </c>
      <c r="AE2" s="4">
        <f t="shared" si="0"/>
        <v>302.27421425562153</v>
      </c>
      <c r="AF2" s="4">
        <f t="shared" si="0"/>
        <v>338.54711996629612</v>
      </c>
      <c r="AG2" s="4">
        <f t="shared" si="0"/>
        <v>379.17277436225169</v>
      </c>
      <c r="AH2" s="4">
        <f t="shared" si="0"/>
        <v>424.67350728572194</v>
      </c>
      <c r="AI2" s="4">
        <f t="shared" si="0"/>
        <v>475.63432816000864</v>
      </c>
      <c r="AJ2" s="4">
        <f t="shared" si="0"/>
        <v>532.71044753920967</v>
      </c>
      <c r="AK2" s="4">
        <f t="shared" si="0"/>
        <v>596.63570124391492</v>
      </c>
      <c r="AL2" s="4">
        <f t="shared" si="0"/>
        <v>668.2319853931848</v>
      </c>
      <c r="AM2" s="4">
        <f t="shared" si="0"/>
        <v>748.4198236403671</v>
      </c>
      <c r="AN2" s="4">
        <f t="shared" si="0"/>
        <v>838.23020247721126</v>
      </c>
      <c r="AO2" s="4">
        <f t="shared" si="0"/>
        <v>938.81782677447666</v>
      </c>
      <c r="AP2" s="4">
        <f t="shared" si="0"/>
        <v>1051.4759659874139</v>
      </c>
      <c r="AQ2" s="4">
        <f t="shared" si="0"/>
        <v>1177.6530819059037</v>
      </c>
      <c r="AR2" s="4">
        <f t="shared" si="0"/>
        <v>1318.9714517346124</v>
      </c>
      <c r="AS2" s="4">
        <f t="shared" si="0"/>
        <v>1477.2480259427659</v>
      </c>
      <c r="AT2" s="4">
        <f t="shared" si="0"/>
        <v>1654.517789055898</v>
      </c>
      <c r="AU2" s="4">
        <f t="shared" si="0"/>
        <v>1853.0599237426059</v>
      </c>
      <c r="AV2" s="4">
        <f t="shared" si="0"/>
        <v>2075.4271145917187</v>
      </c>
      <c r="AW2" s="4">
        <f t="shared" si="0"/>
        <v>2324.4783683427249</v>
      </c>
      <c r="AX2" s="4">
        <f t="shared" si="0"/>
        <v>2603.4157725438522</v>
      </c>
      <c r="AY2" s="4">
        <f t="shared" si="0"/>
        <v>2915.8256652491145</v>
      </c>
      <c r="AZ2" s="4">
        <f t="shared" si="0"/>
        <v>3265.7247450790087</v>
      </c>
      <c r="BA2" s="4">
        <f t="shared" si="0"/>
        <v>3657.6117144884902</v>
      </c>
      <c r="BB2" s="4">
        <f t="shared" si="0"/>
        <v>4096.5251202271093</v>
      </c>
      <c r="BC2" s="4">
        <f t="shared" si="0"/>
        <v>4588.1081346543624</v>
      </c>
      <c r="BD2" s="4">
        <f t="shared" si="0"/>
        <v>5138.6811108128868</v>
      </c>
      <c r="BE2" s="4">
        <f t="shared" si="0"/>
        <v>5755.3228441104338</v>
      </c>
      <c r="BF2" s="4">
        <f t="shared" si="0"/>
        <v>6445.9615854036865</v>
      </c>
      <c r="BG2" s="4">
        <f t="shared" si="0"/>
        <v>7219.47697565213</v>
      </c>
      <c r="BH2" s="4">
        <f t="shared" si="0"/>
        <v>8085.8142127303863</v>
      </c>
      <c r="BI2" s="4">
        <f t="shared" si="0"/>
        <v>9056.1119182580333</v>
      </c>
      <c r="BJ2" s="4">
        <f t="shared" si="0"/>
        <v>10142.845348448998</v>
      </c>
      <c r="BK2" s="4">
        <f t="shared" si="0"/>
        <v>11359.986790262879</v>
      </c>
      <c r="BL2" s="4">
        <f t="shared" si="0"/>
        <v>12723.185205094425</v>
      </c>
      <c r="BM2" s="4">
        <f t="shared" si="0"/>
        <v>14249.967429705757</v>
      </c>
      <c r="BN2" s="4">
        <f t="shared" si="0"/>
        <v>15959.963521270449</v>
      </c>
      <c r="BO2" s="4">
        <f t="shared" ref="BO2:CV2" si="1">BN2*1.12</f>
        <v>17875.159143822904</v>
      </c>
      <c r="BP2" s="4">
        <f t="shared" si="1"/>
        <v>20020.178241081656</v>
      </c>
      <c r="BQ2" s="4">
        <f t="shared" si="1"/>
        <v>22422.599630011457</v>
      </c>
      <c r="BR2" s="4">
        <f t="shared" si="1"/>
        <v>25113.311585612835</v>
      </c>
      <c r="BS2" s="4">
        <f t="shared" si="1"/>
        <v>28126.908975886377</v>
      </c>
      <c r="BT2" s="4">
        <f t="shared" si="1"/>
        <v>31502.138052992745</v>
      </c>
      <c r="BU2" s="4">
        <f t="shared" si="1"/>
        <v>35282.394619351879</v>
      </c>
      <c r="BV2" s="4">
        <f t="shared" si="1"/>
        <v>39516.281973674108</v>
      </c>
      <c r="BW2" s="4">
        <f t="shared" si="1"/>
        <v>44258.235810515005</v>
      </c>
      <c r="BX2" s="4">
        <f t="shared" si="1"/>
        <v>49569.224107776812</v>
      </c>
      <c r="BY2" s="4">
        <f t="shared" si="1"/>
        <v>55517.531000710034</v>
      </c>
      <c r="BZ2" s="4">
        <f t="shared" si="1"/>
        <v>62179.634720795242</v>
      </c>
      <c r="CA2" s="4">
        <f t="shared" si="1"/>
        <v>69641.190887290679</v>
      </c>
      <c r="CB2" s="4">
        <f t="shared" si="1"/>
        <v>77998.133793765563</v>
      </c>
      <c r="CC2" s="4">
        <f t="shared" si="1"/>
        <v>87357.909849017436</v>
      </c>
      <c r="CD2" s="4">
        <f t="shared" si="1"/>
        <v>97840.859030899534</v>
      </c>
      <c r="CE2" s="4">
        <f t="shared" si="1"/>
        <v>109581.76211460748</v>
      </c>
      <c r="CF2" s="4">
        <f t="shared" si="1"/>
        <v>122731.57356836039</v>
      </c>
      <c r="CG2" s="4">
        <f t="shared" si="1"/>
        <v>137459.36239656364</v>
      </c>
      <c r="CH2" s="4">
        <f t="shared" si="1"/>
        <v>153954.48588415128</v>
      </c>
      <c r="CI2" s="4">
        <f t="shared" si="1"/>
        <v>172429.02419024945</v>
      </c>
      <c r="CJ2" s="4">
        <f t="shared" si="1"/>
        <v>193120.50709307939</v>
      </c>
      <c r="CK2" s="4">
        <f t="shared" si="1"/>
        <v>216294.96794424893</v>
      </c>
      <c r="CL2" s="4">
        <f t="shared" si="1"/>
        <v>242250.36409755884</v>
      </c>
      <c r="CM2" s="4">
        <f t="shared" si="1"/>
        <v>271320.40778926591</v>
      </c>
      <c r="CN2" s="4">
        <f t="shared" si="1"/>
        <v>303878.85672397783</v>
      </c>
      <c r="CO2" s="4">
        <f t="shared" si="1"/>
        <v>340344.31953085522</v>
      </c>
      <c r="CP2" s="4">
        <f t="shared" si="1"/>
        <v>381185.63787455787</v>
      </c>
      <c r="CQ2" s="4">
        <f t="shared" si="1"/>
        <v>426927.91441950487</v>
      </c>
      <c r="CR2" s="4">
        <f t="shared" si="1"/>
        <v>478159.26414984552</v>
      </c>
      <c r="CS2" s="4">
        <f t="shared" si="1"/>
        <v>535538.37584782706</v>
      </c>
      <c r="CT2" s="4">
        <f t="shared" si="1"/>
        <v>599802.98094956635</v>
      </c>
      <c r="CU2" s="4">
        <f t="shared" si="1"/>
        <v>671779.33866351435</v>
      </c>
      <c r="CV2" s="4">
        <f t="shared" si="1"/>
        <v>752392.85930313612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29FB3F40B509F4C81E8F7D12DFD5307" ma:contentTypeVersion="4" ma:contentTypeDescription="새 문서를 만듭니다." ma:contentTypeScope="" ma:versionID="f9f4daf92be0790af1772c804926017d">
  <xsd:schema xmlns:xsd="http://www.w3.org/2001/XMLSchema" xmlns:xs="http://www.w3.org/2001/XMLSchema" xmlns:p="http://schemas.microsoft.com/office/2006/metadata/properties" xmlns:ns3="c4c4a05b-42eb-4692-9991-1e0a6af8e1a7" targetNamespace="http://schemas.microsoft.com/office/2006/metadata/properties" ma:root="true" ma:fieldsID="83bd06d266cbc4cbb03498f7078e3eb3" ns3:_="">
    <xsd:import namespace="c4c4a05b-42eb-4692-9991-1e0a6af8e1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a05b-42eb-4692-9991-1e0a6af8e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58B993-B688-46EA-9EE9-3A2EDC96B5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851570-4C57-4919-9D3E-814765CD9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a05b-42eb-4692-9991-1e0a6af8e1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182E43-EA3F-4A87-93B1-FFB9A0F1CB0B}">
  <ds:schemaRefs>
    <ds:schemaRef ds:uri="http://www.w3.org/XML/1998/namespace"/>
    <ds:schemaRef ds:uri="http://schemas.microsoft.com/office/2006/metadata/properties"/>
    <ds:schemaRef ds:uri="c4c4a05b-42eb-4692-9991-1e0a6af8e1a7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무기 공격력</vt:lpstr>
      <vt:lpstr>무기 가격</vt:lpstr>
      <vt:lpstr>훈련가격</vt:lpstr>
      <vt:lpstr>얻는식량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2020-10-30T15:25:34Z</dcterms:created>
  <dcterms:modified xsi:type="dcterms:W3CDTF">2021-01-13T12:03:07Z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0x010100F29FB3F40B509F4C81E8F7D12DFD5307</vt:lpwstr>
  </property>
</Properties>
</file>